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8955" activeTab="0"/>
  </bookViews>
  <sheets>
    <sheet name="Elektra" sheetId="1" r:id="rId1"/>
    <sheet name="Kookgas" sheetId="2" r:id="rId2"/>
  </sheets>
  <definedNames/>
  <calcPr fullCalcOnLoad="1"/>
</workbook>
</file>

<file path=xl/comments2.xml><?xml version="1.0" encoding="utf-8"?>
<comments xmlns="http://schemas.openxmlformats.org/spreadsheetml/2006/main">
  <authors>
    <author>B.J.van Heuven</author>
  </authors>
  <commentList>
    <comment ref="J23" authorId="0">
      <text>
        <r>
          <rPr>
            <b/>
            <sz val="8"/>
            <rFont val="Tahoma"/>
            <family val="0"/>
          </rPr>
          <t>Tarievenlijst Continuon: "Aansluitdienst" wordt daar ook "Periodieke aansluitvergoeding" genoemd...</t>
        </r>
      </text>
    </comment>
  </commentList>
</comments>
</file>

<file path=xl/sharedStrings.xml><?xml version="1.0" encoding="utf-8"?>
<sst xmlns="http://schemas.openxmlformats.org/spreadsheetml/2006/main" count="167" uniqueCount="80">
  <si>
    <t>Vastrecht aansluiting</t>
  </si>
  <si>
    <t>Vastrecht transport</t>
  </si>
  <si>
    <t>Meetdienst</t>
  </si>
  <si>
    <t>incl. BTW</t>
  </si>
  <si>
    <t>excl. BTW</t>
  </si>
  <si>
    <t>BTW factor</t>
  </si>
  <si>
    <t>Periode netbeheer 1</t>
  </si>
  <si>
    <t>Periode netbeheer 2</t>
  </si>
  <si>
    <t>kWh</t>
  </si>
  <si>
    <t>totaal</t>
  </si>
  <si>
    <t>gemiddeld</t>
  </si>
  <si>
    <t>nota</t>
  </si>
  <si>
    <t>per dag</t>
  </si>
  <si>
    <t>(tarief januari 2007 als in 2006 door onenigheid tussen netbeheerders en Dte)</t>
  </si>
  <si>
    <t>Berekening eenheidsprijzen voor vastrechten nota NUON CCC 31 oktober 2007</t>
  </si>
  <si>
    <t>Periode vastrecht</t>
  </si>
  <si>
    <t>(rest periode in 2007 met nieuw tarief )</t>
  </si>
  <si>
    <t>Periode</t>
  </si>
  <si>
    <t>ex BTW</t>
  </si>
  <si>
    <t>Periode variabel</t>
  </si>
  <si>
    <t>Transport/kWh</t>
  </si>
  <si>
    <t>Elektriciteit 2006</t>
  </si>
  <si>
    <t>Elektriciteit 2007</t>
  </si>
  <si>
    <t>(Geschat) verbruik in meetperiode</t>
  </si>
  <si>
    <t>Dat is</t>
  </si>
  <si>
    <t>van</t>
  </si>
  <si>
    <t>tot</t>
  </si>
  <si>
    <t>aantal dagen</t>
  </si>
  <si>
    <t>eenheids</t>
  </si>
  <si>
    <t>prijs</t>
  </si>
  <si>
    <t>gemiddeld/kWh</t>
  </si>
  <si>
    <t>INPUTDATA</t>
  </si>
  <si>
    <r>
      <t>kWh/dag gemiddeld</t>
    </r>
    <r>
      <rPr>
        <sz val="9"/>
        <color indexed="10"/>
        <rFont val="Verdana"/>
        <family val="2"/>
      </rPr>
      <t>*</t>
    </r>
  </si>
  <si>
    <t>tot en met 31 januari 2007!</t>
  </si>
  <si>
    <t>vanaf 1 februari 2007!</t>
  </si>
  <si>
    <t>(meetdienst valt vooralsnog buiten regulering door Dte…)</t>
  </si>
  <si>
    <t>294 dagen</t>
  </si>
  <si>
    <t>ALLE BEDRAGEN EXCLUSIEF BTW TENZIJ ANDERSZINS VERMELD</t>
  </si>
  <si>
    <t>Vastrecht aansluiting periode 1</t>
  </si>
  <si>
    <t>€/maand</t>
  </si>
  <si>
    <t>€/jaar</t>
  </si>
  <si>
    <t>€/dag</t>
  </si>
  <si>
    <t>(periode tussen de meterstanden opname data)</t>
  </si>
  <si>
    <t>Vastrecht aansluiting periode 2</t>
  </si>
  <si>
    <t>Vastrecht transport periode 1</t>
  </si>
  <si>
    <t>Vastrecht transport periode 2</t>
  </si>
  <si>
    <t>Vastrechtberekening</t>
  </si>
  <si>
    <t>omschrijving</t>
  </si>
  <si>
    <t>Meetdienst periode I</t>
  </si>
  <si>
    <t>Meetdienst periode II</t>
  </si>
  <si>
    <t>Periode Meetdienst I</t>
  </si>
  <si>
    <t>Periode Meetdienst II</t>
  </si>
  <si>
    <t>subtotaal</t>
  </si>
  <si>
    <t>Let op de transporttarieven (Continuon): normaal gesproken per kalenderjaar vastgesteld (1-1 tot en met 31-12)</t>
  </si>
  <si>
    <r>
      <t xml:space="preserve">Echter: door problemen tussen netbeheerders en Dte zijn </t>
    </r>
    <r>
      <rPr>
        <b/>
        <i/>
        <sz val="9"/>
        <color indexed="10"/>
        <rFont val="Verdana"/>
        <family val="2"/>
      </rPr>
      <t>nieuwe</t>
    </r>
    <r>
      <rPr>
        <i/>
        <sz val="9"/>
        <color indexed="10"/>
        <rFont val="Verdana"/>
        <family val="2"/>
      </rPr>
      <t xml:space="preserve"> tarieven voor 2007 pas op </t>
    </r>
    <r>
      <rPr>
        <b/>
        <i/>
        <sz val="9"/>
        <color indexed="10"/>
        <rFont val="Verdana"/>
        <family val="2"/>
      </rPr>
      <t>1 februari 2007</t>
    </r>
    <r>
      <rPr>
        <i/>
        <sz val="9"/>
        <color indexed="10"/>
        <rFont val="Verdana"/>
        <family val="2"/>
      </rPr>
      <t xml:space="preserve"> ingegaan, </t>
    </r>
    <r>
      <rPr>
        <b/>
        <i/>
        <sz val="9"/>
        <color indexed="10"/>
        <rFont val="Verdana"/>
        <family val="2"/>
      </rPr>
      <t>behalve</t>
    </r>
    <r>
      <rPr>
        <i/>
        <sz val="9"/>
        <color indexed="10"/>
        <rFont val="Verdana"/>
        <family val="2"/>
      </rPr>
      <t xml:space="preserve"> de Meetdienst…</t>
    </r>
  </si>
  <si>
    <t>TOTAAL Continuon netbeheer elektra</t>
  </si>
  <si>
    <r>
      <t xml:space="preserve">transport variabel (tabel </t>
    </r>
    <r>
      <rPr>
        <b/>
        <sz val="9"/>
        <rFont val="Verdana"/>
        <family val="2"/>
      </rPr>
      <t>2</t>
    </r>
    <r>
      <rPr>
        <sz val="9"/>
        <rFont val="Verdana"/>
        <family val="0"/>
      </rPr>
      <t>)</t>
    </r>
  </si>
  <si>
    <t>(… dus in 2007 gelden gewoon vanaf 1 januari de nieuwe tarieven…)</t>
  </si>
  <si>
    <t>(startdatum "periode" rechtsboven op factuur tot switch/eind-datum)</t>
  </si>
  <si>
    <t>© Peter J. Segaar/Polder PV, Leiden. Berekeningen/opzet spreadsheet te gebruiken op eigen risico</t>
  </si>
  <si>
    <t>1. Variabele kosten en vastrecht periodes Continuon</t>
  </si>
  <si>
    <r>
      <t>berekend verbruik</t>
    </r>
    <r>
      <rPr>
        <b/>
        <sz val="9"/>
        <color indexed="10"/>
        <rFont val="Verdana"/>
        <family val="2"/>
      </rPr>
      <t>*</t>
    </r>
  </si>
  <si>
    <r>
      <t xml:space="preserve">2. Berekening </t>
    </r>
    <r>
      <rPr>
        <b/>
        <sz val="9"/>
        <color indexed="10"/>
        <rFont val="Verdana"/>
        <family val="2"/>
      </rPr>
      <t>variabele</t>
    </r>
    <r>
      <rPr>
        <b/>
        <sz val="9"/>
        <rFont val="Verdana"/>
        <family val="2"/>
      </rPr>
      <t xml:space="preserve"> kosten elektra netbeheer Continuon</t>
    </r>
  </si>
  <si>
    <r>
      <t xml:space="preserve">3. Berekening </t>
    </r>
    <r>
      <rPr>
        <b/>
        <sz val="9"/>
        <color indexed="10"/>
        <rFont val="Verdana"/>
        <family val="2"/>
      </rPr>
      <t>vastrecht kosten</t>
    </r>
    <r>
      <rPr>
        <b/>
        <sz val="9"/>
        <rFont val="Verdana"/>
        <family val="2"/>
      </rPr>
      <t xml:space="preserve"> elektra netbeheer Continuon</t>
    </r>
  </si>
  <si>
    <r>
      <t>Aansluiting elektra t/m 3 x 25 A, continutarief; meetdienst 1x/jaar aflezing [incl. "datacollectie"</t>
    </r>
    <r>
      <rPr>
        <b/>
        <sz val="9"/>
        <color indexed="10"/>
        <rFont val="Verdana"/>
        <family val="2"/>
      </rPr>
      <t>**</t>
    </r>
    <r>
      <rPr>
        <b/>
        <sz val="9"/>
        <rFont val="Verdana"/>
        <family val="2"/>
      </rPr>
      <t>]</t>
    </r>
  </si>
  <si>
    <r>
      <t>**</t>
    </r>
    <r>
      <rPr>
        <sz val="9"/>
        <rFont val="Verdana"/>
        <family val="2"/>
      </rPr>
      <t>"datacollectie" wordt o.a. door Eneco netbeheer separaat opgevoerd, zit bij Continuon in tarieven verwerkt</t>
    </r>
  </si>
  <si>
    <r>
      <t>cf. tariefbladen</t>
    </r>
    <r>
      <rPr>
        <sz val="9"/>
        <rFont val="Verdana"/>
        <family val="2"/>
      </rPr>
      <t xml:space="preserve"> (voor vastrecht data, zie tabel </t>
    </r>
    <r>
      <rPr>
        <b/>
        <sz val="9"/>
        <rFont val="Verdana"/>
        <family val="2"/>
      </rPr>
      <t>3</t>
    </r>
    <r>
      <rPr>
        <sz val="9"/>
        <rFont val="Verdana"/>
        <family val="2"/>
      </rPr>
      <t>)</t>
    </r>
  </si>
  <si>
    <t>Gas 2006</t>
  </si>
  <si>
    <t>Gas 2007</t>
  </si>
  <si>
    <r>
      <t xml:space="preserve">Echter: door problemen tussen netbeheerders en Dte zijn </t>
    </r>
    <r>
      <rPr>
        <b/>
        <i/>
        <sz val="9"/>
        <color indexed="10"/>
        <rFont val="Verdana"/>
        <family val="2"/>
      </rPr>
      <t>nieuwe</t>
    </r>
    <r>
      <rPr>
        <i/>
        <sz val="9"/>
        <color indexed="10"/>
        <rFont val="Verdana"/>
        <family val="2"/>
      </rPr>
      <t xml:space="preserve"> tarieven voor 2007 pas op </t>
    </r>
    <r>
      <rPr>
        <b/>
        <i/>
        <sz val="9"/>
        <color indexed="10"/>
        <rFont val="Verdana"/>
        <family val="2"/>
      </rPr>
      <t>1 februari 2007</t>
    </r>
    <r>
      <rPr>
        <i/>
        <sz val="9"/>
        <color indexed="10"/>
        <rFont val="Verdana"/>
        <family val="2"/>
      </rPr>
      <t xml:space="preserve"> ingegaan, </t>
    </r>
    <r>
      <rPr>
        <b/>
        <i/>
        <sz val="9"/>
        <color indexed="10"/>
        <rFont val="Verdana"/>
        <family val="2"/>
      </rPr>
      <t>behalve</t>
    </r>
    <r>
      <rPr>
        <i/>
        <sz val="9"/>
        <color indexed="10"/>
        <rFont val="Verdana"/>
        <family val="2"/>
      </rPr>
      <t xml:space="preserve"> de Meetdienst… en de Aansluitdienst</t>
    </r>
  </si>
  <si>
    <t>Periode Meet- &amp; Aansluitdienst I</t>
  </si>
  <si>
    <t>Periode Meet- &amp; Aansluitdienst II</t>
  </si>
  <si>
    <t>(meetdienst valt vooralsnog buiten regulering door Dte; aansluitdienst ditto?…)</t>
  </si>
  <si>
    <t>m³</t>
  </si>
  <si>
    <r>
      <t>m³/dag gemiddeld</t>
    </r>
    <r>
      <rPr>
        <sz val="9"/>
        <color indexed="10"/>
        <rFont val="Verdana"/>
        <family val="2"/>
      </rPr>
      <t>*</t>
    </r>
  </si>
  <si>
    <t>Capaciteit transport periode 1</t>
  </si>
  <si>
    <t>Capaciteit transport periode 2</t>
  </si>
  <si>
    <r>
      <t xml:space="preserve">3. Berekening </t>
    </r>
    <r>
      <rPr>
        <b/>
        <sz val="9"/>
        <color indexed="10"/>
        <rFont val="Verdana"/>
        <family val="2"/>
      </rPr>
      <t>vastrecht kosten</t>
    </r>
    <r>
      <rPr>
        <b/>
        <sz val="9"/>
        <rFont val="Verdana"/>
        <family val="2"/>
      </rPr>
      <t xml:space="preserve"> gas netbeheer Continuon</t>
    </r>
  </si>
  <si>
    <t>Capaciteit transport</t>
  </si>
  <si>
    <t>TOTAAL Continuon netbeheer gas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</si>
</sst>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0.0000000"/>
    <numFmt numFmtId="166" formatCode="_-&quot;€&quot;\ * #,##0.0000000_-;_-&quot;€&quot;\ * #,##0.0000000\-;_-&quot;€&quot;\ * &quot;-&quot;???????_-;_-@_-"/>
    <numFmt numFmtId="167" formatCode="_-&quot;€&quot;\ * #,##0.00000_-;_-&quot;€&quot;\ * #,##0.00000\-;_-&quot;€&quot;\ * &quot;-&quot;?????_-;_-@_-"/>
    <numFmt numFmtId="168" formatCode="#,##0_ ;\-#,##0\ "/>
    <numFmt numFmtId="169" formatCode="_-&quot;€&quot;\ * #,##0.0000_-;_-&quot;€&quot;\ * #,##0.0000\-;_-&quot;€&quot;\ * &quot;-&quot;????_-;_-@_-"/>
    <numFmt numFmtId="170" formatCode="0.0000"/>
    <numFmt numFmtId="171" formatCode="0.000"/>
    <numFmt numFmtId="172" formatCode="#,##0.00_-"/>
    <numFmt numFmtId="173" formatCode="_-* #,##0.0000_-;_-* #,##0.0000\-;_-* &quot;-&quot;????_-;_-@_-"/>
    <numFmt numFmtId="174" formatCode="_-* #,##0.0000000_-;_-* #,##0.0000000\-;_-* &quot;-&quot;???????_-;_-@_-"/>
    <numFmt numFmtId="175" formatCode="_-&quot;€&quot;\ * #,##0.000000_-;_-&quot;€&quot;\ * #,##0.000000\-;_-&quot;€&quot;\ * &quot;-&quot;??????_-;_-@_-"/>
  </numFmts>
  <fonts count="17">
    <font>
      <sz val="10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9"/>
      <color indexed="10"/>
      <name val="Verdana"/>
      <family val="0"/>
    </font>
    <font>
      <u val="singleAccounting"/>
      <sz val="9"/>
      <name val="Verdana"/>
      <family val="0"/>
    </font>
    <font>
      <u val="single"/>
      <sz val="9"/>
      <name val="Verdana"/>
      <family val="0"/>
    </font>
    <font>
      <b/>
      <sz val="9"/>
      <color indexed="10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b/>
      <u val="single"/>
      <sz val="9"/>
      <name val="Verdana"/>
      <family val="2"/>
    </font>
    <font>
      <u val="doubleAccounting"/>
      <sz val="9"/>
      <name val="Verdana"/>
      <family val="0"/>
    </font>
    <font>
      <i/>
      <sz val="9"/>
      <color indexed="10"/>
      <name val="Verdana"/>
      <family val="2"/>
    </font>
    <font>
      <b/>
      <i/>
      <sz val="9"/>
      <color indexed="10"/>
      <name val="Verdana"/>
      <family val="2"/>
    </font>
    <font>
      <b/>
      <u val="singleAccounting"/>
      <sz val="9"/>
      <color indexed="10"/>
      <name val="Verdana"/>
      <family val="0"/>
    </font>
    <font>
      <b/>
      <sz val="9"/>
      <color indexed="12"/>
      <name val="Verdana"/>
      <family val="2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4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4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2" borderId="7" xfId="0" applyFont="1" applyFill="1" applyBorder="1" applyAlignment="1">
      <alignment/>
    </xf>
    <xf numFmtId="14" fontId="2" fillId="2" borderId="2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/>
    </xf>
    <xf numFmtId="167" fontId="2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4" fontId="2" fillId="2" borderId="3" xfId="0" applyNumberFormat="1" applyFont="1" applyFill="1" applyBorder="1" applyAlignment="1">
      <alignment/>
    </xf>
    <xf numFmtId="166" fontId="2" fillId="2" borderId="4" xfId="0" applyNumberFormat="1" applyFont="1" applyFill="1" applyBorder="1" applyAlignment="1">
      <alignment/>
    </xf>
    <xf numFmtId="165" fontId="2" fillId="2" borderId="8" xfId="0" applyNumberFormat="1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167" fontId="4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4" fontId="9" fillId="2" borderId="0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72" fontId="7" fillId="2" borderId="6" xfId="0" applyNumberFormat="1" applyFont="1" applyFill="1" applyBorder="1" applyAlignment="1">
      <alignment/>
    </xf>
    <xf numFmtId="173" fontId="7" fillId="2" borderId="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2" fillId="2" borderId="0" xfId="0" applyFont="1" applyFill="1" applyAlignment="1">
      <alignment/>
    </xf>
    <xf numFmtId="166" fontId="2" fillId="2" borderId="0" xfId="0" applyNumberFormat="1" applyFont="1" applyFill="1" applyBorder="1" applyAlignment="1">
      <alignment horizontal="center"/>
    </xf>
    <xf numFmtId="44" fontId="2" fillId="2" borderId="0" xfId="0" applyNumberFormat="1" applyFont="1" applyFill="1" applyBorder="1" applyAlignment="1">
      <alignment/>
    </xf>
    <xf numFmtId="171" fontId="2" fillId="2" borderId="0" xfId="0" applyNumberFormat="1" applyFont="1" applyFill="1" applyBorder="1" applyAlignment="1">
      <alignment/>
    </xf>
    <xf numFmtId="166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44" fontId="7" fillId="2" borderId="0" xfId="0" applyNumberFormat="1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/>
    </xf>
    <xf numFmtId="166" fontId="2" fillId="2" borderId="2" xfId="0" applyNumberFormat="1" applyFont="1" applyFill="1" applyBorder="1" applyAlignment="1">
      <alignment/>
    </xf>
    <xf numFmtId="14" fontId="3" fillId="2" borderId="1" xfId="0" applyNumberFormat="1" applyFont="1" applyFill="1" applyBorder="1" applyAlignment="1">
      <alignment/>
    </xf>
    <xf numFmtId="14" fontId="2" fillId="2" borderId="1" xfId="0" applyNumberFormat="1" applyFont="1" applyFill="1" applyBorder="1" applyAlignment="1">
      <alignment/>
    </xf>
    <xf numFmtId="14" fontId="10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9" fontId="7" fillId="2" borderId="6" xfId="0" applyNumberFormat="1" applyFont="1" applyFill="1" applyBorder="1" applyAlignment="1">
      <alignment horizontal="center"/>
    </xf>
    <xf numFmtId="169" fontId="3" fillId="2" borderId="6" xfId="0" applyNumberFormat="1" applyFont="1" applyFill="1" applyBorder="1" applyAlignment="1">
      <alignment horizontal="center"/>
    </xf>
    <xf numFmtId="169" fontId="2" fillId="2" borderId="6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/>
    </xf>
    <xf numFmtId="169" fontId="3" fillId="2" borderId="6" xfId="0" applyNumberFormat="1" applyFont="1" applyFill="1" applyBorder="1" applyAlignment="1">
      <alignment/>
    </xf>
    <xf numFmtId="166" fontId="11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44" fontId="7" fillId="2" borderId="0" xfId="0" applyNumberFormat="1" applyFont="1" applyFill="1" applyBorder="1" applyAlignment="1">
      <alignment/>
    </xf>
    <xf numFmtId="169" fontId="7" fillId="2" borderId="6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44" fontId="14" fillId="2" borderId="0" xfId="0" applyNumberFormat="1" applyFont="1" applyFill="1" applyBorder="1" applyAlignment="1">
      <alignment/>
    </xf>
    <xf numFmtId="169" fontId="1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4" fontId="2" fillId="2" borderId="9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166" fontId="2" fillId="2" borderId="9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14" fontId="2" fillId="2" borderId="12" xfId="0" applyNumberFormat="1" applyFont="1" applyFill="1" applyBorder="1" applyAlignment="1">
      <alignment/>
    </xf>
    <xf numFmtId="2" fontId="2" fillId="2" borderId="12" xfId="0" applyNumberFormat="1" applyFont="1" applyFill="1" applyBorder="1" applyAlignment="1">
      <alignment/>
    </xf>
    <xf numFmtId="44" fontId="2" fillId="2" borderId="12" xfId="0" applyNumberFormat="1" applyFont="1" applyFill="1" applyBorder="1" applyAlignment="1">
      <alignment/>
    </xf>
    <xf numFmtId="166" fontId="2" fillId="2" borderId="12" xfId="0" applyNumberFormat="1" applyFont="1" applyFill="1" applyBorder="1" applyAlignment="1">
      <alignment/>
    </xf>
    <xf numFmtId="165" fontId="2" fillId="2" borderId="13" xfId="0" applyNumberFormat="1" applyFont="1" applyFill="1" applyBorder="1" applyAlignment="1">
      <alignment/>
    </xf>
    <xf numFmtId="14" fontId="3" fillId="2" borderId="14" xfId="0" applyNumberFormat="1" applyFont="1" applyFill="1" applyBorder="1" applyAlignment="1">
      <alignment/>
    </xf>
    <xf numFmtId="165" fontId="15" fillId="2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3" fillId="2" borderId="14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165" fontId="2" fillId="2" borderId="12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4" fontId="4" fillId="2" borderId="15" xfId="0" applyNumberFormat="1" applyFont="1" applyFill="1" applyBorder="1" applyAlignment="1">
      <alignment/>
    </xf>
    <xf numFmtId="175" fontId="2" fillId="2" borderId="0" xfId="0" applyNumberFormat="1" applyFont="1" applyFill="1" applyBorder="1" applyAlignment="1">
      <alignment/>
    </xf>
    <xf numFmtId="14" fontId="2" fillId="2" borderId="1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75" fontId="4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="90" zoomScaleNormal="90" workbookViewId="0" topLeftCell="A13">
      <selection activeCell="K34" sqref="K34"/>
    </sheetView>
  </sheetViews>
  <sheetFormatPr defaultColWidth="9.00390625" defaultRowHeight="12.75"/>
  <cols>
    <col min="1" max="1" width="16.50390625" style="1" customWidth="1"/>
    <col min="2" max="2" width="9.625" style="1" customWidth="1"/>
    <col min="3" max="3" width="11.50390625" style="1" customWidth="1"/>
    <col min="4" max="4" width="14.50390625" style="1" customWidth="1"/>
    <col min="5" max="5" width="12.00390625" style="1" customWidth="1"/>
    <col min="6" max="6" width="13.875" style="1" customWidth="1"/>
    <col min="7" max="7" width="13.75390625" style="1" customWidth="1"/>
    <col min="8" max="8" width="14.625" style="1" customWidth="1"/>
    <col min="9" max="9" width="9.50390625" style="1" customWidth="1"/>
    <col min="10" max="10" width="14.625" style="1" customWidth="1"/>
    <col min="11" max="11" width="10.625" style="1" customWidth="1"/>
    <col min="12" max="12" width="7.625" style="1" customWidth="1"/>
    <col min="13" max="16384" width="9.00390625" style="1" customWidth="1"/>
  </cols>
  <sheetData>
    <row r="1" spans="1:8" s="69" customFormat="1" ht="11.25">
      <c r="A1" s="69" t="s">
        <v>14</v>
      </c>
      <c r="G1" s="70" t="s">
        <v>5</v>
      </c>
      <c r="H1" s="70">
        <v>1.19</v>
      </c>
    </row>
    <row r="2" spans="1:8" s="69" customFormat="1" ht="11.25">
      <c r="A2" s="123" t="s">
        <v>59</v>
      </c>
      <c r="F2" s="26"/>
      <c r="G2" s="26"/>
      <c r="H2" s="26"/>
    </row>
    <row r="3" spans="6:8" s="69" customFormat="1" ht="11.25">
      <c r="F3" s="26"/>
      <c r="G3" s="26"/>
      <c r="H3" s="26"/>
    </row>
    <row r="4" spans="1:10" ht="11.25">
      <c r="A4" s="52" t="s">
        <v>37</v>
      </c>
      <c r="I4" s="2"/>
      <c r="J4" s="2"/>
    </row>
    <row r="5" spans="1:10" ht="11.25">
      <c r="A5" s="52"/>
      <c r="I5" s="2"/>
      <c r="J5" s="2"/>
    </row>
    <row r="6" spans="1:10" ht="11.25">
      <c r="A6" s="67" t="s">
        <v>53</v>
      </c>
      <c r="I6" s="2"/>
      <c r="J6" s="2"/>
    </row>
    <row r="7" spans="1:10" ht="11.25">
      <c r="A7" s="67" t="s">
        <v>54</v>
      </c>
      <c r="I7" s="2"/>
      <c r="J7" s="2"/>
    </row>
    <row r="8" spans="1:10" ht="12" thickBot="1">
      <c r="A8" s="52"/>
      <c r="I8" s="2"/>
      <c r="J8" s="2"/>
    </row>
    <row r="9" spans="1:11" ht="12" thickTop="1">
      <c r="A9" s="30" t="s">
        <v>60</v>
      </c>
      <c r="B9" s="11"/>
      <c r="C9" s="11"/>
      <c r="D9" s="11"/>
      <c r="E9" s="49" t="s">
        <v>31</v>
      </c>
      <c r="F9" s="11"/>
      <c r="G9" s="11"/>
      <c r="H9" s="11"/>
      <c r="I9" s="11"/>
      <c r="J9" s="11"/>
      <c r="K9" s="3"/>
    </row>
    <row r="10" spans="1:11" ht="11.25">
      <c r="A10" s="68" t="s">
        <v>66</v>
      </c>
      <c r="B10" s="14"/>
      <c r="C10" s="14"/>
      <c r="D10" s="14"/>
      <c r="E10" s="14"/>
      <c r="F10" s="14"/>
      <c r="G10" s="14"/>
      <c r="H10" s="14"/>
      <c r="I10" s="14"/>
      <c r="J10" s="14"/>
      <c r="K10" s="3"/>
    </row>
    <row r="11" spans="1:11" ht="11.25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3"/>
    </row>
    <row r="12" spans="1:11" ht="11.25">
      <c r="A12" s="124" t="s">
        <v>21</v>
      </c>
      <c r="B12" s="125" t="s">
        <v>3</v>
      </c>
      <c r="C12" s="125" t="s">
        <v>18</v>
      </c>
      <c r="D12" s="113"/>
      <c r="E12" s="126"/>
      <c r="F12" s="14"/>
      <c r="G12" s="14"/>
      <c r="H12" s="14"/>
      <c r="I12" s="14"/>
      <c r="J12" s="14"/>
      <c r="K12" s="3"/>
    </row>
    <row r="13" spans="1:13" ht="11.25">
      <c r="A13" s="15" t="s">
        <v>20</v>
      </c>
      <c r="B13" s="13">
        <v>0.0402</v>
      </c>
      <c r="C13" s="13">
        <f>B13/H1</f>
        <v>0.033781512605042016</v>
      </c>
      <c r="D13" s="14" t="s">
        <v>33</v>
      </c>
      <c r="E13" s="127"/>
      <c r="F13" s="14"/>
      <c r="G13" s="14"/>
      <c r="H13" s="14"/>
      <c r="I13" s="14"/>
      <c r="J13" s="14"/>
      <c r="K13" s="3"/>
      <c r="L13" s="4"/>
      <c r="M13" s="4"/>
    </row>
    <row r="14" spans="1:13" ht="11.25">
      <c r="A14" s="12" t="s">
        <v>22</v>
      </c>
      <c r="B14" s="13"/>
      <c r="C14" s="13"/>
      <c r="D14" s="14"/>
      <c r="E14" s="127"/>
      <c r="F14" s="14"/>
      <c r="G14" s="14"/>
      <c r="H14" s="14"/>
      <c r="I14" s="14"/>
      <c r="J14" s="14"/>
      <c r="K14" s="3"/>
      <c r="L14" s="4"/>
      <c r="M14" s="4"/>
    </row>
    <row r="15" spans="1:13" ht="11.25">
      <c r="A15" s="128" t="s">
        <v>20</v>
      </c>
      <c r="B15" s="129">
        <v>0.04138</v>
      </c>
      <c r="C15" s="129">
        <v>0.03477</v>
      </c>
      <c r="D15" s="130" t="s">
        <v>34</v>
      </c>
      <c r="E15" s="131"/>
      <c r="F15" s="14"/>
      <c r="G15" s="14"/>
      <c r="H15" s="14"/>
      <c r="I15" s="14"/>
      <c r="J15" s="14"/>
      <c r="K15" s="3"/>
      <c r="L15" s="4"/>
      <c r="M15" s="4"/>
    </row>
    <row r="16" spans="1:13" ht="11.2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3"/>
      <c r="L16" s="4"/>
      <c r="M16" s="4"/>
    </row>
    <row r="17" spans="1:13" ht="11.25">
      <c r="A17" s="12" t="s">
        <v>17</v>
      </c>
      <c r="B17" s="14"/>
      <c r="C17" s="14"/>
      <c r="D17" s="14"/>
      <c r="E17" s="14"/>
      <c r="F17" s="14"/>
      <c r="G17" s="14"/>
      <c r="H17" s="14"/>
      <c r="I17" s="14"/>
      <c r="J17" s="14"/>
      <c r="K17" s="3"/>
      <c r="L17" s="4"/>
      <c r="M17" s="4"/>
    </row>
    <row r="18" spans="1:13" ht="11.25">
      <c r="A18" s="15"/>
      <c r="B18" s="14"/>
      <c r="C18" s="59" t="s">
        <v>25</v>
      </c>
      <c r="D18" s="59" t="s">
        <v>26</v>
      </c>
      <c r="E18" s="60" t="s">
        <v>27</v>
      </c>
      <c r="F18" s="14"/>
      <c r="G18" s="18"/>
      <c r="H18" s="14"/>
      <c r="I18" s="14"/>
      <c r="J18" s="14"/>
      <c r="K18" s="3"/>
      <c r="L18" s="4"/>
      <c r="M18" s="4"/>
    </row>
    <row r="19" spans="1:13" ht="11.25">
      <c r="A19" s="15" t="s">
        <v>19</v>
      </c>
      <c r="B19" s="14"/>
      <c r="C19" s="35">
        <v>39062</v>
      </c>
      <c r="D19" s="35">
        <v>39356</v>
      </c>
      <c r="E19" s="36">
        <f aca="true" t="shared" si="0" ref="E19:E24">D19-C19</f>
        <v>294</v>
      </c>
      <c r="F19" s="14" t="s">
        <v>42</v>
      </c>
      <c r="G19" s="71"/>
      <c r="H19" s="14"/>
      <c r="I19" s="14"/>
      <c r="J19" s="14"/>
      <c r="K19" s="3"/>
      <c r="L19" s="4"/>
      <c r="M19" s="4"/>
    </row>
    <row r="20" spans="1:13" ht="11.25">
      <c r="A20" s="15" t="s">
        <v>15</v>
      </c>
      <c r="B20" s="14"/>
      <c r="C20" s="35">
        <v>39063</v>
      </c>
      <c r="D20" s="35">
        <v>39356</v>
      </c>
      <c r="E20" s="36">
        <f t="shared" si="0"/>
        <v>293</v>
      </c>
      <c r="F20" s="14" t="s">
        <v>58</v>
      </c>
      <c r="G20" s="71"/>
      <c r="H20" s="14"/>
      <c r="I20" s="14"/>
      <c r="J20" s="14"/>
      <c r="K20" s="3"/>
      <c r="L20" s="4"/>
      <c r="M20" s="4"/>
    </row>
    <row r="21" spans="1:13" ht="11.25">
      <c r="A21" s="15" t="s">
        <v>6</v>
      </c>
      <c r="B21" s="14"/>
      <c r="C21" s="35">
        <v>39063</v>
      </c>
      <c r="D21" s="35">
        <v>39114</v>
      </c>
      <c r="E21" s="36">
        <f t="shared" si="0"/>
        <v>51</v>
      </c>
      <c r="F21" s="14" t="s">
        <v>13</v>
      </c>
      <c r="G21" s="71"/>
      <c r="H21" s="14"/>
      <c r="I21" s="14"/>
      <c r="J21" s="14"/>
      <c r="K21" s="3"/>
      <c r="L21" s="4"/>
      <c r="M21" s="4"/>
    </row>
    <row r="22" spans="1:13" ht="11.25">
      <c r="A22" s="15" t="s">
        <v>7</v>
      </c>
      <c r="B22" s="14"/>
      <c r="C22" s="35">
        <v>39114</v>
      </c>
      <c r="D22" s="35">
        <v>39356</v>
      </c>
      <c r="E22" s="36">
        <f t="shared" si="0"/>
        <v>242</v>
      </c>
      <c r="F22" s="14" t="s">
        <v>16</v>
      </c>
      <c r="G22" s="71"/>
      <c r="H22" s="14"/>
      <c r="I22" s="14"/>
      <c r="J22" s="14"/>
      <c r="K22" s="3"/>
      <c r="L22" s="4"/>
      <c r="M22" s="4"/>
    </row>
    <row r="23" spans="1:13" ht="11.25">
      <c r="A23" s="15" t="s">
        <v>50</v>
      </c>
      <c r="B23" s="14"/>
      <c r="C23" s="35">
        <v>39063</v>
      </c>
      <c r="D23" s="35">
        <v>39083</v>
      </c>
      <c r="E23" s="36">
        <f t="shared" si="0"/>
        <v>20</v>
      </c>
      <c r="F23" s="14" t="s">
        <v>35</v>
      </c>
      <c r="G23" s="71"/>
      <c r="H23" s="14"/>
      <c r="I23" s="14"/>
      <c r="J23" s="14"/>
      <c r="K23" s="3"/>
      <c r="L23" s="4"/>
      <c r="M23" s="4"/>
    </row>
    <row r="24" spans="1:13" ht="11.25">
      <c r="A24" s="15" t="s">
        <v>51</v>
      </c>
      <c r="B24" s="14"/>
      <c r="C24" s="35">
        <v>39083</v>
      </c>
      <c r="D24" s="35">
        <v>39356</v>
      </c>
      <c r="E24" s="36">
        <f t="shared" si="0"/>
        <v>273</v>
      </c>
      <c r="F24" s="14" t="s">
        <v>57</v>
      </c>
      <c r="G24" s="71"/>
      <c r="H24" s="14"/>
      <c r="I24" s="14"/>
      <c r="J24" s="14"/>
      <c r="K24" s="3"/>
      <c r="L24" s="4"/>
      <c r="M24" s="4"/>
    </row>
    <row r="25" spans="1:13" s="2" customFormat="1" ht="11.25">
      <c r="A25" s="15"/>
      <c r="B25" s="14"/>
      <c r="C25" s="16"/>
      <c r="D25" s="16"/>
      <c r="E25" s="17"/>
      <c r="F25" s="14"/>
      <c r="G25" s="14"/>
      <c r="H25" s="14"/>
      <c r="I25" s="14"/>
      <c r="J25" s="14"/>
      <c r="K25" s="3"/>
      <c r="L25" s="4"/>
      <c r="M25" s="4"/>
    </row>
    <row r="26" spans="1:13" ht="11.25">
      <c r="A26" s="15" t="s">
        <v>23</v>
      </c>
      <c r="B26" s="14"/>
      <c r="C26" s="16"/>
      <c r="D26" s="17">
        <v>194</v>
      </c>
      <c r="E26" s="14" t="s">
        <v>8</v>
      </c>
      <c r="F26" s="14" t="s">
        <v>24</v>
      </c>
      <c r="G26" s="63">
        <f>D26/E19</f>
        <v>0.6598639455782312</v>
      </c>
      <c r="H26" s="14" t="s">
        <v>32</v>
      </c>
      <c r="I26" s="14"/>
      <c r="J26" s="18" t="s">
        <v>36</v>
      </c>
      <c r="K26" s="3"/>
      <c r="L26" s="4"/>
      <c r="M26" s="4"/>
    </row>
    <row r="27" spans="1:13" s="2" customFormat="1" ht="12" thickBot="1">
      <c r="A27" s="19"/>
      <c r="B27" s="20"/>
      <c r="C27" s="21"/>
      <c r="D27" s="22"/>
      <c r="E27" s="20"/>
      <c r="F27" s="20"/>
      <c r="G27" s="23"/>
      <c r="H27" s="20"/>
      <c r="I27" s="20"/>
      <c r="J27" s="20"/>
      <c r="K27" s="3"/>
      <c r="L27" s="4"/>
      <c r="M27" s="4"/>
    </row>
    <row r="28" spans="3:7" s="2" customFormat="1" ht="12.75" thickBot="1" thickTop="1">
      <c r="C28" s="7"/>
      <c r="D28" s="8"/>
      <c r="G28" s="9"/>
    </row>
    <row r="29" spans="1:7" s="2" customFormat="1" ht="12" thickTop="1">
      <c r="A29" s="30" t="s">
        <v>62</v>
      </c>
      <c r="B29" s="11"/>
      <c r="C29" s="31"/>
      <c r="D29" s="32"/>
      <c r="E29" s="11"/>
      <c r="F29" s="11"/>
      <c r="G29" s="33"/>
    </row>
    <row r="30" spans="1:8" s="2" customFormat="1" ht="11.25">
      <c r="A30" s="56" t="s">
        <v>25</v>
      </c>
      <c r="B30" s="57" t="s">
        <v>26</v>
      </c>
      <c r="C30" s="53" t="s">
        <v>27</v>
      </c>
      <c r="D30" s="53" t="s">
        <v>61</v>
      </c>
      <c r="E30" s="58" t="s">
        <v>28</v>
      </c>
      <c r="F30" s="57" t="s">
        <v>9</v>
      </c>
      <c r="G30" s="54" t="s">
        <v>11</v>
      </c>
      <c r="H30" s="9"/>
    </row>
    <row r="31" spans="1:8" s="2" customFormat="1" ht="11.25">
      <c r="A31" s="56"/>
      <c r="B31" s="57"/>
      <c r="C31" s="53"/>
      <c r="D31" s="53" t="s">
        <v>8</v>
      </c>
      <c r="E31" s="58" t="s">
        <v>29</v>
      </c>
      <c r="F31" s="57"/>
      <c r="G31" s="55"/>
      <c r="H31" s="9"/>
    </row>
    <row r="32" spans="1:8" s="2" customFormat="1" ht="11.25">
      <c r="A32" s="37">
        <v>39062</v>
      </c>
      <c r="B32" s="16">
        <v>39114</v>
      </c>
      <c r="C32" s="17">
        <f>B32-A32</f>
        <v>52</v>
      </c>
      <c r="D32" s="17">
        <f>C32*G26</f>
        <v>34.31292517006803</v>
      </c>
      <c r="E32" s="38">
        <f>C13</f>
        <v>0.033781512605042016</v>
      </c>
      <c r="F32" s="38">
        <f>D32*E32</f>
        <v>1.1591425141485165</v>
      </c>
      <c r="G32" s="109"/>
      <c r="H32" s="9"/>
    </row>
    <row r="33" spans="1:8" s="2" customFormat="1" ht="13.5">
      <c r="A33" s="37">
        <v>39114</v>
      </c>
      <c r="B33" s="16">
        <v>39356</v>
      </c>
      <c r="C33" s="45">
        <f>B33-A33</f>
        <v>242</v>
      </c>
      <c r="D33" s="45">
        <f>C33*G26</f>
        <v>159.68707482993196</v>
      </c>
      <c r="E33" s="38">
        <f>C15</f>
        <v>0.03477</v>
      </c>
      <c r="F33" s="43">
        <f>D33*E33</f>
        <v>5.552319591836735</v>
      </c>
      <c r="G33" s="109"/>
      <c r="H33" s="9"/>
    </row>
    <row r="34" spans="1:7" s="2" customFormat="1" ht="11.25">
      <c r="A34" s="37"/>
      <c r="B34" s="16"/>
      <c r="C34" s="17">
        <f>SUM(C32:C33)</f>
        <v>294</v>
      </c>
      <c r="D34" s="48">
        <f>SUM(D32:D33)</f>
        <v>194</v>
      </c>
      <c r="E34" s="39"/>
      <c r="F34" s="44">
        <f>SUM(F32:F33)</f>
        <v>6.711462105985252</v>
      </c>
      <c r="G34" s="64">
        <v>6.7</v>
      </c>
    </row>
    <row r="35" spans="1:7" s="2" customFormat="1" ht="11.25">
      <c r="A35" s="37"/>
      <c r="B35" s="16"/>
      <c r="C35" s="17"/>
      <c r="D35" s="39"/>
      <c r="E35" s="46">
        <f>F34/D34</f>
        <v>0.03459516549476934</v>
      </c>
      <c r="F35" s="29" t="s">
        <v>30</v>
      </c>
      <c r="G35" s="65">
        <v>0.0345</v>
      </c>
    </row>
    <row r="36" spans="1:7" s="2" customFormat="1" ht="12" thickBot="1">
      <c r="A36" s="40"/>
      <c r="B36" s="21"/>
      <c r="C36" s="22"/>
      <c r="D36" s="41"/>
      <c r="E36" s="41"/>
      <c r="F36" s="20"/>
      <c r="G36" s="42"/>
    </row>
    <row r="37" spans="1:7" s="2" customFormat="1" ht="12.75" thickBot="1" thickTop="1">
      <c r="A37" s="5"/>
      <c r="B37" s="5"/>
      <c r="C37" s="6"/>
      <c r="D37" s="50"/>
      <c r="E37" s="50"/>
      <c r="F37" s="4"/>
      <c r="G37" s="51"/>
    </row>
    <row r="38" spans="1:11" s="2" customFormat="1" ht="12" thickTop="1">
      <c r="A38" s="81" t="s">
        <v>63</v>
      </c>
      <c r="B38" s="31"/>
      <c r="C38" s="32"/>
      <c r="D38" s="82"/>
      <c r="E38" s="82"/>
      <c r="F38" s="11"/>
      <c r="G38" s="10"/>
      <c r="H38" s="11"/>
      <c r="I38" s="11"/>
      <c r="J38" s="11"/>
      <c r="K38" s="24"/>
    </row>
    <row r="39" spans="1:11" s="2" customFormat="1" ht="11.25">
      <c r="A39" s="83"/>
      <c r="B39" s="16"/>
      <c r="C39" s="17"/>
      <c r="D39" s="39"/>
      <c r="E39" s="39"/>
      <c r="F39" s="14"/>
      <c r="G39" s="13"/>
      <c r="H39" s="14"/>
      <c r="I39" s="14"/>
      <c r="J39" s="14"/>
      <c r="K39" s="25"/>
    </row>
    <row r="40" spans="1:11" s="2" customFormat="1" ht="11.25">
      <c r="A40" s="121" t="s">
        <v>64</v>
      </c>
      <c r="B40" s="110"/>
      <c r="C40" s="111"/>
      <c r="D40" s="112"/>
      <c r="E40" s="112"/>
      <c r="F40" s="113"/>
      <c r="G40" s="114"/>
      <c r="H40" s="14"/>
      <c r="I40" s="14"/>
      <c r="J40" s="14"/>
      <c r="K40" s="25"/>
    </row>
    <row r="41" spans="1:11" s="2" customFormat="1" ht="11.25">
      <c r="A41" s="83"/>
      <c r="B41" s="16"/>
      <c r="C41" s="17"/>
      <c r="D41" s="39"/>
      <c r="E41" s="39"/>
      <c r="F41" s="14"/>
      <c r="G41" s="115"/>
      <c r="H41" s="14"/>
      <c r="I41" s="14"/>
      <c r="J41" s="14"/>
      <c r="K41" s="25"/>
    </row>
    <row r="42" spans="1:11" s="2" customFormat="1" ht="11.25">
      <c r="A42" s="83"/>
      <c r="B42" s="16"/>
      <c r="C42" s="36" t="s">
        <v>39</v>
      </c>
      <c r="D42" s="36" t="s">
        <v>39</v>
      </c>
      <c r="E42" s="72" t="s">
        <v>40</v>
      </c>
      <c r="F42" s="34" t="s">
        <v>41</v>
      </c>
      <c r="G42" s="115"/>
      <c r="H42" s="14"/>
      <c r="I42" s="14"/>
      <c r="J42" s="14"/>
      <c r="K42" s="25"/>
    </row>
    <row r="43" spans="1:11" s="2" customFormat="1" ht="11.25">
      <c r="A43" s="83"/>
      <c r="B43" s="16"/>
      <c r="C43" s="36" t="s">
        <v>3</v>
      </c>
      <c r="D43" s="72" t="s">
        <v>4</v>
      </c>
      <c r="E43" s="72" t="s">
        <v>4</v>
      </c>
      <c r="F43" s="34" t="s">
        <v>4</v>
      </c>
      <c r="G43" s="115"/>
      <c r="H43" s="14"/>
      <c r="I43" s="14"/>
      <c r="J43" s="14"/>
      <c r="K43" s="25"/>
    </row>
    <row r="44" spans="1:11" s="2" customFormat="1" ht="11.25">
      <c r="A44" s="84" t="s">
        <v>38</v>
      </c>
      <c r="B44" s="16"/>
      <c r="C44" s="47">
        <v>1.58</v>
      </c>
      <c r="D44" s="47">
        <f>C44/H1</f>
        <v>1.327731092436975</v>
      </c>
      <c r="E44" s="73">
        <f>D44*12</f>
        <v>15.9327731092437</v>
      </c>
      <c r="F44" s="39">
        <f>E44/365</f>
        <v>0.04365143317601013</v>
      </c>
      <c r="G44" s="115"/>
      <c r="H44" s="14"/>
      <c r="I44" s="14"/>
      <c r="J44" s="14"/>
      <c r="K44" s="25"/>
    </row>
    <row r="45" spans="1:11" s="2" customFormat="1" ht="11.25">
      <c r="A45" s="84" t="s">
        <v>43</v>
      </c>
      <c r="B45" s="16"/>
      <c r="C45" s="47">
        <v>1.62</v>
      </c>
      <c r="D45" s="47">
        <v>1.36</v>
      </c>
      <c r="E45" s="73">
        <f>D45*12</f>
        <v>16.32</v>
      </c>
      <c r="F45" s="39">
        <f>E45/365</f>
        <v>0.04471232876712329</v>
      </c>
      <c r="G45" s="115"/>
      <c r="H45" s="14"/>
      <c r="I45" s="14"/>
      <c r="J45" s="14"/>
      <c r="K45" s="25"/>
    </row>
    <row r="46" spans="1:11" s="2" customFormat="1" ht="11.25">
      <c r="A46" s="84"/>
      <c r="B46" s="16"/>
      <c r="C46" s="47"/>
      <c r="D46" s="47"/>
      <c r="E46" s="73"/>
      <c r="F46" s="39"/>
      <c r="G46" s="115"/>
      <c r="H46" s="14"/>
      <c r="I46" s="14"/>
      <c r="J46" s="14"/>
      <c r="K46" s="25"/>
    </row>
    <row r="47" spans="1:11" s="2" customFormat="1" ht="11.25">
      <c r="A47" s="84" t="s">
        <v>44</v>
      </c>
      <c r="B47" s="16"/>
      <c r="C47" s="47">
        <v>1.79</v>
      </c>
      <c r="D47" s="74">
        <v>1.5</v>
      </c>
      <c r="E47" s="73">
        <f>D47*12</f>
        <v>18</v>
      </c>
      <c r="F47" s="39">
        <f>E47/365</f>
        <v>0.049315068493150684</v>
      </c>
      <c r="G47" s="115"/>
      <c r="H47" s="14"/>
      <c r="I47" s="14"/>
      <c r="J47" s="14"/>
      <c r="K47" s="25"/>
    </row>
    <row r="48" spans="1:11" s="2" customFormat="1" ht="11.25">
      <c r="A48" s="84" t="s">
        <v>45</v>
      </c>
      <c r="B48" s="16"/>
      <c r="C48" s="47">
        <v>1.79</v>
      </c>
      <c r="D48" s="74">
        <v>1.5</v>
      </c>
      <c r="E48" s="73">
        <f>D48*12</f>
        <v>18</v>
      </c>
      <c r="F48" s="39">
        <f>E48/365</f>
        <v>0.049315068493150684</v>
      </c>
      <c r="G48" s="115"/>
      <c r="H48" s="14"/>
      <c r="I48" s="14"/>
      <c r="J48" s="14"/>
      <c r="K48" s="25"/>
    </row>
    <row r="49" spans="1:11" s="2" customFormat="1" ht="11.25">
      <c r="A49" s="84"/>
      <c r="B49" s="16"/>
      <c r="C49" s="47"/>
      <c r="D49" s="47"/>
      <c r="E49" s="73"/>
      <c r="F49" s="39"/>
      <c r="G49" s="115"/>
      <c r="H49" s="14"/>
      <c r="I49" s="14"/>
      <c r="J49" s="14"/>
      <c r="K49" s="25"/>
    </row>
    <row r="50" spans="1:11" s="2" customFormat="1" ht="11.25">
      <c r="A50" s="84" t="s">
        <v>48</v>
      </c>
      <c r="B50" s="16"/>
      <c r="C50" s="47">
        <v>1.84</v>
      </c>
      <c r="D50" s="47">
        <f>C50/H1</f>
        <v>1.546218487394958</v>
      </c>
      <c r="E50" s="73">
        <f>D50*12</f>
        <v>18.554621848739497</v>
      </c>
      <c r="F50" s="39">
        <f>E50/365</f>
        <v>0.05083458040750547</v>
      </c>
      <c r="G50" s="115"/>
      <c r="H50" s="14"/>
      <c r="I50" s="14"/>
      <c r="J50" s="14"/>
      <c r="K50" s="25"/>
    </row>
    <row r="51" spans="1:11" s="2" customFormat="1" ht="11.25">
      <c r="A51" s="84" t="s">
        <v>49</v>
      </c>
      <c r="B51" s="16"/>
      <c r="C51" s="47">
        <v>1.87</v>
      </c>
      <c r="D51" s="47">
        <v>1.57</v>
      </c>
      <c r="E51" s="73">
        <f>D51*12</f>
        <v>18.84</v>
      </c>
      <c r="F51" s="39">
        <f>E51/365</f>
        <v>0.05161643835616438</v>
      </c>
      <c r="G51" s="115"/>
      <c r="H51" s="14"/>
      <c r="I51" s="14"/>
      <c r="J51" s="14"/>
      <c r="K51" s="25"/>
    </row>
    <row r="52" spans="1:11" s="2" customFormat="1" ht="11.25">
      <c r="A52" s="84"/>
      <c r="B52" s="16"/>
      <c r="C52" s="47"/>
      <c r="D52" s="47"/>
      <c r="E52" s="73"/>
      <c r="F52" s="39"/>
      <c r="G52" s="115"/>
      <c r="H52" s="14"/>
      <c r="I52" s="14"/>
      <c r="J52" s="14"/>
      <c r="K52" s="25"/>
    </row>
    <row r="53" spans="1:11" s="2" customFormat="1" ht="11.25">
      <c r="A53" s="132" t="s">
        <v>65</v>
      </c>
      <c r="B53" s="116"/>
      <c r="C53" s="117"/>
      <c r="D53" s="117"/>
      <c r="E53" s="118"/>
      <c r="F53" s="119"/>
      <c r="G53" s="120"/>
      <c r="H53" s="14"/>
      <c r="I53" s="14"/>
      <c r="J53" s="14"/>
      <c r="K53" s="25"/>
    </row>
    <row r="54" spans="1:11" s="2" customFormat="1" ht="11.25">
      <c r="A54" s="37"/>
      <c r="B54" s="16"/>
      <c r="C54" s="17"/>
      <c r="D54" s="39"/>
      <c r="E54" s="39"/>
      <c r="F54" s="14"/>
      <c r="G54" s="13"/>
      <c r="H54" s="14"/>
      <c r="I54" s="14"/>
      <c r="J54" s="14"/>
      <c r="K54" s="25"/>
    </row>
    <row r="55" spans="1:11" s="2" customFormat="1" ht="11.25">
      <c r="A55" s="83" t="s">
        <v>46</v>
      </c>
      <c r="B55" s="16"/>
      <c r="C55" s="17"/>
      <c r="D55" s="39"/>
      <c r="E55" s="39"/>
      <c r="F55" s="14"/>
      <c r="G55" s="13"/>
      <c r="H55" s="14"/>
      <c r="I55" s="14"/>
      <c r="J55" s="14"/>
      <c r="K55" s="25"/>
    </row>
    <row r="56" spans="1:11" s="2" customFormat="1" ht="11.25">
      <c r="A56" s="85" t="s">
        <v>47</v>
      </c>
      <c r="B56" s="59"/>
      <c r="C56" s="60" t="s">
        <v>25</v>
      </c>
      <c r="D56" s="75" t="s">
        <v>26</v>
      </c>
      <c r="E56" s="75" t="s">
        <v>27</v>
      </c>
      <c r="F56" s="76" t="s">
        <v>12</v>
      </c>
      <c r="G56" s="77" t="s">
        <v>52</v>
      </c>
      <c r="H56" s="76" t="s">
        <v>9</v>
      </c>
      <c r="I56" s="86" t="s">
        <v>11</v>
      </c>
      <c r="J56" s="76" t="s">
        <v>10</v>
      </c>
      <c r="K56" s="54" t="s">
        <v>11</v>
      </c>
    </row>
    <row r="57" spans="1:11" s="2" customFormat="1" ht="11.25">
      <c r="A57" s="37" t="s">
        <v>0</v>
      </c>
      <c r="B57" s="16"/>
      <c r="C57" s="35">
        <f>C21</f>
        <v>39063</v>
      </c>
      <c r="D57" s="35">
        <f>D21</f>
        <v>39114</v>
      </c>
      <c r="E57" s="36">
        <f>D57-C57</f>
        <v>51</v>
      </c>
      <c r="F57" s="72">
        <f>F44</f>
        <v>0.04365143317601013</v>
      </c>
      <c r="G57" s="78">
        <f>E57*F57</f>
        <v>2.2262230919765167</v>
      </c>
      <c r="H57" s="14"/>
      <c r="I57" s="86"/>
      <c r="J57" s="14"/>
      <c r="K57" s="87"/>
    </row>
    <row r="58" spans="1:11" s="2" customFormat="1" ht="11.25">
      <c r="A58" s="37"/>
      <c r="B58" s="16"/>
      <c r="C58" s="35">
        <f>C22</f>
        <v>39114</v>
      </c>
      <c r="D58" s="35">
        <f>D22</f>
        <v>39356</v>
      </c>
      <c r="E58" s="79">
        <f>D58-C58</f>
        <v>242</v>
      </c>
      <c r="F58" s="72">
        <f>F45</f>
        <v>0.04471232876712329</v>
      </c>
      <c r="G58" s="78">
        <f>E58*F58</f>
        <v>10.820383561643837</v>
      </c>
      <c r="H58" s="14"/>
      <c r="I58" s="86"/>
      <c r="J58" s="14"/>
      <c r="K58" s="87"/>
    </row>
    <row r="59" spans="1:11" s="2" customFormat="1" ht="11.25">
      <c r="A59" s="37"/>
      <c r="B59" s="16"/>
      <c r="C59" s="36"/>
      <c r="D59" s="72"/>
      <c r="E59" s="36">
        <f>SUM(E57:E58)</f>
        <v>293</v>
      </c>
      <c r="F59" s="34"/>
      <c r="G59" s="34"/>
      <c r="H59" s="39">
        <f>SUM(G57:G58)</f>
        <v>13.046606653620353</v>
      </c>
      <c r="I59" s="80">
        <v>13.05</v>
      </c>
      <c r="J59" s="39">
        <f>H59/E59</f>
        <v>0.04452766775979643</v>
      </c>
      <c r="K59" s="88">
        <v>0.0445</v>
      </c>
    </row>
    <row r="60" spans="1:11" s="2" customFormat="1" ht="11.25">
      <c r="A60" s="37" t="s">
        <v>1</v>
      </c>
      <c r="B60" s="16"/>
      <c r="C60" s="35">
        <f>C21</f>
        <v>39063</v>
      </c>
      <c r="D60" s="35">
        <f>D21</f>
        <v>39114</v>
      </c>
      <c r="E60" s="36">
        <f>D60-C60</f>
        <v>51</v>
      </c>
      <c r="F60" s="72">
        <f>F47</f>
        <v>0.049315068493150684</v>
      </c>
      <c r="G60" s="78">
        <f>E60*F60</f>
        <v>2.515068493150685</v>
      </c>
      <c r="H60" s="39"/>
      <c r="I60" s="80"/>
      <c r="J60" s="39"/>
      <c r="K60" s="89"/>
    </row>
    <row r="61" spans="1:11" s="2" customFormat="1" ht="11.25">
      <c r="A61" s="37"/>
      <c r="B61" s="16"/>
      <c r="C61" s="35">
        <f>C22</f>
        <v>39114</v>
      </c>
      <c r="D61" s="35">
        <f>D22</f>
        <v>39356</v>
      </c>
      <c r="E61" s="79">
        <f>D61-C61</f>
        <v>242</v>
      </c>
      <c r="F61" s="72">
        <f>F48</f>
        <v>0.049315068493150684</v>
      </c>
      <c r="G61" s="78">
        <f>E61*F61</f>
        <v>11.934246575342465</v>
      </c>
      <c r="H61" s="39"/>
      <c r="I61" s="80"/>
      <c r="J61" s="39"/>
      <c r="K61" s="89"/>
    </row>
    <row r="62" spans="1:11" s="2" customFormat="1" ht="11.25">
      <c r="A62" s="37"/>
      <c r="B62" s="16"/>
      <c r="C62" s="36"/>
      <c r="D62" s="72"/>
      <c r="E62" s="36">
        <f>SUM(E60:E61)</f>
        <v>293</v>
      </c>
      <c r="F62" s="34"/>
      <c r="G62" s="78"/>
      <c r="H62" s="39">
        <f>SUM(G60:G61)</f>
        <v>14.44931506849315</v>
      </c>
      <c r="I62" s="80">
        <v>14.45</v>
      </c>
      <c r="J62" s="39">
        <f>H62/E62</f>
        <v>0.049315068493150684</v>
      </c>
      <c r="K62" s="88">
        <v>0.0493</v>
      </c>
    </row>
    <row r="63" spans="1:23" ht="11.25">
      <c r="A63" s="15" t="s">
        <v>2</v>
      </c>
      <c r="B63" s="14"/>
      <c r="C63" s="35">
        <f>C23</f>
        <v>39063</v>
      </c>
      <c r="D63" s="35">
        <f>D23</f>
        <v>39083</v>
      </c>
      <c r="E63" s="36">
        <f>D63-C63</f>
        <v>20</v>
      </c>
      <c r="F63" s="72">
        <f>F50</f>
        <v>0.05083458040750547</v>
      </c>
      <c r="G63" s="78">
        <f>E63*F63</f>
        <v>1.0166916081501094</v>
      </c>
      <c r="H63" s="39"/>
      <c r="I63" s="80"/>
      <c r="J63" s="39"/>
      <c r="K63" s="9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1.25">
      <c r="A64" s="37"/>
      <c r="B64" s="14"/>
      <c r="C64" s="91">
        <f>C24</f>
        <v>39083</v>
      </c>
      <c r="D64" s="91">
        <f>D24</f>
        <v>39356</v>
      </c>
      <c r="E64" s="79">
        <f>D64-C64</f>
        <v>273</v>
      </c>
      <c r="F64" s="92">
        <f>F51</f>
        <v>0.05161643835616438</v>
      </c>
      <c r="G64" s="78">
        <f>E64*F64</f>
        <v>14.091287671232877</v>
      </c>
      <c r="H64" s="93"/>
      <c r="I64" s="80"/>
      <c r="J64" s="93"/>
      <c r="K64" s="94"/>
      <c r="L64" s="66"/>
      <c r="M64" s="66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1.25">
      <c r="A65" s="15"/>
      <c r="B65" s="14"/>
      <c r="C65" s="34"/>
      <c r="D65" s="34"/>
      <c r="E65" s="36">
        <f>SUM(E63:E64)</f>
        <v>293</v>
      </c>
      <c r="F65" s="34"/>
      <c r="G65" s="34"/>
      <c r="H65" s="39">
        <f>SUM(G63:G64)</f>
        <v>15.107979279382986</v>
      </c>
      <c r="I65" s="80">
        <v>15.11</v>
      </c>
      <c r="J65" s="39">
        <f>H65/E65</f>
        <v>0.05156306921291122</v>
      </c>
      <c r="K65" s="88">
        <v>0.0516</v>
      </c>
      <c r="L65" s="27"/>
      <c r="M65" s="27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2" ht="11.25">
      <c r="A66" s="15"/>
      <c r="B66" s="14"/>
      <c r="C66" s="13"/>
      <c r="D66" s="13"/>
      <c r="E66" s="36"/>
      <c r="F66" s="34"/>
      <c r="G66" s="34"/>
      <c r="H66" s="39"/>
      <c r="I66" s="80"/>
      <c r="J66" s="39"/>
      <c r="K66" s="8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.5">
      <c r="A67" s="15"/>
      <c r="B67" s="14"/>
      <c r="C67" s="13"/>
      <c r="D67" s="13"/>
      <c r="E67" s="36"/>
      <c r="F67" s="13"/>
      <c r="G67" s="13"/>
      <c r="H67" s="95"/>
      <c r="I67" s="73"/>
      <c r="J67" s="39"/>
      <c r="K67" s="9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.5">
      <c r="A68" s="15"/>
      <c r="B68" s="14"/>
      <c r="C68" s="96"/>
      <c r="D68" s="78"/>
      <c r="E68" s="71"/>
      <c r="F68" s="71"/>
      <c r="G68" s="97" t="s">
        <v>56</v>
      </c>
      <c r="H68" s="106">
        <f>F34</f>
        <v>6.711462105985252</v>
      </c>
      <c r="I68" s="107">
        <f>G34</f>
        <v>6.7</v>
      </c>
      <c r="J68" s="106">
        <f>E35</f>
        <v>0.03459516549476934</v>
      </c>
      <c r="K68" s="108">
        <f>G35</f>
        <v>0.0345</v>
      </c>
      <c r="L68" s="28"/>
      <c r="M68" s="27"/>
      <c r="N68" s="27"/>
      <c r="O68" s="27"/>
      <c r="P68" s="27"/>
      <c r="Q68" s="27"/>
      <c r="R68" s="2"/>
      <c r="S68" s="2"/>
      <c r="T68" s="2"/>
      <c r="U68" s="2"/>
      <c r="V68" s="2"/>
    </row>
    <row r="69" spans="1:22" ht="11.25">
      <c r="A69" s="15"/>
      <c r="B69" s="14"/>
      <c r="C69" s="78"/>
      <c r="D69" s="78"/>
      <c r="E69" s="36"/>
      <c r="F69" s="36"/>
      <c r="G69" s="36"/>
      <c r="H69" s="100"/>
      <c r="I69" s="72"/>
      <c r="J69" s="72"/>
      <c r="K69" s="101"/>
      <c r="L69" s="61"/>
      <c r="M69" s="61"/>
      <c r="N69" s="61"/>
      <c r="O69" s="61"/>
      <c r="P69" s="61"/>
      <c r="Q69" s="61"/>
      <c r="R69" s="2"/>
      <c r="S69" s="2"/>
      <c r="T69" s="2"/>
      <c r="U69" s="2"/>
      <c r="V69" s="2"/>
    </row>
    <row r="70" spans="1:22" ht="11.25">
      <c r="A70" s="15"/>
      <c r="B70" s="14"/>
      <c r="C70" s="47"/>
      <c r="D70" s="47"/>
      <c r="E70" s="78"/>
      <c r="F70" s="78"/>
      <c r="G70" s="78"/>
      <c r="H70" s="78"/>
      <c r="I70" s="78"/>
      <c r="J70" s="78"/>
      <c r="K70" s="10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1.25">
      <c r="A71" s="15"/>
      <c r="B71" s="14"/>
      <c r="C71" s="47"/>
      <c r="D71" s="47"/>
      <c r="E71" s="47"/>
      <c r="G71" s="122" t="s">
        <v>55</v>
      </c>
      <c r="H71" s="103">
        <f>SUM(H59:H68)</f>
        <v>49.315363107481744</v>
      </c>
      <c r="I71" s="98">
        <f>SUM(I59:I68)</f>
        <v>49.31</v>
      </c>
      <c r="J71" s="103">
        <f>SUM(J59:J68)</f>
        <v>0.1800009709606277</v>
      </c>
      <c r="K71" s="99">
        <f>SUM(K59:K68)</f>
        <v>0.1799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" thickBot="1">
      <c r="A72" s="19"/>
      <c r="B72" s="20"/>
      <c r="C72" s="104"/>
      <c r="D72" s="104"/>
      <c r="E72" s="104"/>
      <c r="F72" s="104"/>
      <c r="G72" s="104"/>
      <c r="H72" s="20"/>
      <c r="I72" s="20"/>
      <c r="J72" s="20"/>
      <c r="K72" s="10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" thickTop="1">
      <c r="A73" s="2"/>
      <c r="B73" s="2"/>
      <c r="C73" s="2"/>
      <c r="D73" s="2"/>
      <c r="E73" s="62"/>
      <c r="F73" s="62"/>
      <c r="G73" s="6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5:11" ht="11.25">
      <c r="E75" s="2"/>
      <c r="F75" s="2"/>
      <c r="G75" s="2"/>
      <c r="H75" s="2"/>
      <c r="I75" s="2"/>
      <c r="J75" s="2"/>
      <c r="K7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zoomScale="90" zoomScaleNormal="90" workbookViewId="0" topLeftCell="A1">
      <selection activeCell="F82" sqref="F82"/>
    </sheetView>
  </sheetViews>
  <sheetFormatPr defaultColWidth="9.00390625" defaultRowHeight="12.75"/>
  <cols>
    <col min="1" max="1" width="16.50390625" style="1" customWidth="1"/>
    <col min="2" max="2" width="10.375" style="1" customWidth="1"/>
    <col min="3" max="3" width="11.50390625" style="1" customWidth="1"/>
    <col min="4" max="4" width="14.50390625" style="1" customWidth="1"/>
    <col min="5" max="5" width="12.00390625" style="1" customWidth="1"/>
    <col min="6" max="6" width="13.875" style="1" customWidth="1"/>
    <col min="7" max="7" width="13.75390625" style="1" customWidth="1"/>
    <col min="8" max="8" width="14.625" style="1" customWidth="1"/>
    <col min="9" max="9" width="9.50390625" style="1" customWidth="1"/>
    <col min="10" max="10" width="14.625" style="1" customWidth="1"/>
    <col min="11" max="11" width="10.625" style="1" customWidth="1"/>
    <col min="12" max="12" width="7.625" style="1" customWidth="1"/>
    <col min="13" max="16384" width="9.00390625" style="1" customWidth="1"/>
  </cols>
  <sheetData>
    <row r="1" spans="1:8" s="69" customFormat="1" ht="11.25">
      <c r="A1" s="69" t="s">
        <v>14</v>
      </c>
      <c r="G1" s="70" t="s">
        <v>5</v>
      </c>
      <c r="H1" s="70">
        <v>1.19</v>
      </c>
    </row>
    <row r="2" spans="1:8" s="69" customFormat="1" ht="11.25">
      <c r="A2" s="123" t="s">
        <v>59</v>
      </c>
      <c r="F2" s="26"/>
      <c r="G2" s="26"/>
      <c r="H2" s="26"/>
    </row>
    <row r="3" spans="6:8" s="69" customFormat="1" ht="11.25">
      <c r="F3" s="26"/>
      <c r="G3" s="26"/>
      <c r="H3" s="26"/>
    </row>
    <row r="4" spans="1:10" ht="11.25">
      <c r="A4" s="52" t="s">
        <v>37</v>
      </c>
      <c r="I4" s="2"/>
      <c r="J4" s="2"/>
    </row>
    <row r="5" spans="1:10" ht="11.25">
      <c r="A5" s="52"/>
      <c r="I5" s="2"/>
      <c r="J5" s="2"/>
    </row>
    <row r="6" spans="1:10" ht="11.25">
      <c r="A6" s="67" t="s">
        <v>53</v>
      </c>
      <c r="I6" s="2"/>
      <c r="J6" s="2"/>
    </row>
    <row r="7" spans="1:10" ht="11.25">
      <c r="A7" s="67" t="s">
        <v>69</v>
      </c>
      <c r="I7" s="2"/>
      <c r="J7" s="2"/>
    </row>
    <row r="8" spans="1:10" ht="12" thickBot="1">
      <c r="A8" s="52"/>
      <c r="I8" s="2"/>
      <c r="J8" s="2"/>
    </row>
    <row r="9" spans="1:11" ht="12" thickTop="1">
      <c r="A9" s="30" t="s">
        <v>60</v>
      </c>
      <c r="B9" s="11"/>
      <c r="C9" s="11"/>
      <c r="D9" s="11"/>
      <c r="E9" s="49" t="s">
        <v>31</v>
      </c>
      <c r="F9" s="11"/>
      <c r="G9" s="11"/>
      <c r="H9" s="11"/>
      <c r="I9" s="11"/>
      <c r="J9" s="11"/>
      <c r="K9" s="3"/>
    </row>
    <row r="10" spans="1:11" ht="11.25">
      <c r="A10" s="68" t="s">
        <v>66</v>
      </c>
      <c r="B10" s="14"/>
      <c r="C10" s="14"/>
      <c r="D10" s="14"/>
      <c r="E10" s="14"/>
      <c r="F10" s="14"/>
      <c r="G10" s="14"/>
      <c r="H10" s="14"/>
      <c r="I10" s="14"/>
      <c r="J10" s="14"/>
      <c r="K10" s="3"/>
    </row>
    <row r="11" spans="1:11" ht="11.25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3"/>
    </row>
    <row r="12" spans="1:11" ht="11.25">
      <c r="A12" s="124" t="s">
        <v>67</v>
      </c>
      <c r="B12" s="125" t="s">
        <v>3</v>
      </c>
      <c r="C12" s="125" t="s">
        <v>18</v>
      </c>
      <c r="D12" s="113"/>
      <c r="E12" s="126"/>
      <c r="F12" s="14"/>
      <c r="G12" s="14"/>
      <c r="H12" s="14"/>
      <c r="I12" s="14"/>
      <c r="J12" s="14"/>
      <c r="K12" s="3"/>
    </row>
    <row r="13" spans="1:13" ht="11.25">
      <c r="A13" s="15" t="s">
        <v>20</v>
      </c>
      <c r="B13" s="13">
        <v>0.0146</v>
      </c>
      <c r="C13" s="13">
        <v>0.012296</v>
      </c>
      <c r="D13" s="14" t="s">
        <v>33</v>
      </c>
      <c r="E13" s="127"/>
      <c r="F13" s="14"/>
      <c r="G13" s="14"/>
      <c r="H13" s="14"/>
      <c r="I13" s="14"/>
      <c r="J13" s="14"/>
      <c r="K13" s="3"/>
      <c r="L13" s="4"/>
      <c r="M13" s="4"/>
    </row>
    <row r="14" spans="1:13" ht="11.25">
      <c r="A14" s="12" t="s">
        <v>68</v>
      </c>
      <c r="B14" s="13"/>
      <c r="C14" s="13"/>
      <c r="D14" s="14"/>
      <c r="E14" s="127"/>
      <c r="F14" s="14"/>
      <c r="G14" s="14"/>
      <c r="H14" s="14"/>
      <c r="I14" s="14"/>
      <c r="J14" s="14"/>
      <c r="K14" s="3"/>
      <c r="L14" s="4"/>
      <c r="M14" s="4"/>
    </row>
    <row r="15" spans="1:13" ht="11.25">
      <c r="A15" s="128" t="s">
        <v>20</v>
      </c>
      <c r="B15" s="129">
        <v>0.0145</v>
      </c>
      <c r="C15" s="129">
        <v>0.01217</v>
      </c>
      <c r="D15" s="130" t="s">
        <v>34</v>
      </c>
      <c r="E15" s="131"/>
      <c r="F15" s="14"/>
      <c r="G15" s="14"/>
      <c r="H15" s="14"/>
      <c r="I15" s="14"/>
      <c r="J15" s="14"/>
      <c r="K15" s="3"/>
      <c r="L15" s="4"/>
      <c r="M15" s="4"/>
    </row>
    <row r="16" spans="1:13" ht="11.2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3"/>
      <c r="L16" s="4"/>
      <c r="M16" s="4"/>
    </row>
    <row r="17" spans="1:13" ht="11.25">
      <c r="A17" s="12" t="s">
        <v>17</v>
      </c>
      <c r="B17" s="14"/>
      <c r="C17" s="14"/>
      <c r="D17" s="14"/>
      <c r="E17" s="14"/>
      <c r="F17" s="14"/>
      <c r="G17" s="14"/>
      <c r="H17" s="14"/>
      <c r="I17" s="14"/>
      <c r="J17" s="14"/>
      <c r="K17" s="3"/>
      <c r="L17" s="4"/>
      <c r="M17" s="4"/>
    </row>
    <row r="18" spans="1:13" ht="11.25">
      <c r="A18" s="15"/>
      <c r="B18" s="14"/>
      <c r="C18" s="59" t="s">
        <v>25</v>
      </c>
      <c r="D18" s="59" t="s">
        <v>26</v>
      </c>
      <c r="E18" s="60" t="s">
        <v>27</v>
      </c>
      <c r="F18" s="14"/>
      <c r="G18" s="18"/>
      <c r="H18" s="14"/>
      <c r="I18" s="14"/>
      <c r="J18" s="14"/>
      <c r="K18" s="3"/>
      <c r="L18" s="4"/>
      <c r="M18" s="4"/>
    </row>
    <row r="19" spans="1:13" ht="11.25">
      <c r="A19" s="15" t="s">
        <v>19</v>
      </c>
      <c r="B19" s="14"/>
      <c r="C19" s="35">
        <v>39062</v>
      </c>
      <c r="D19" s="35">
        <v>39356</v>
      </c>
      <c r="E19" s="36">
        <f aca="true" t="shared" si="0" ref="E19:E24">D19-C19</f>
        <v>294</v>
      </c>
      <c r="F19" s="14" t="s">
        <v>42</v>
      </c>
      <c r="G19" s="71"/>
      <c r="H19" s="14"/>
      <c r="I19" s="14"/>
      <c r="J19" s="14"/>
      <c r="K19" s="3"/>
      <c r="L19" s="4"/>
      <c r="M19" s="4"/>
    </row>
    <row r="20" spans="1:13" ht="11.25">
      <c r="A20" s="15" t="s">
        <v>15</v>
      </c>
      <c r="B20" s="14"/>
      <c r="C20" s="35">
        <v>39063</v>
      </c>
      <c r="D20" s="35">
        <v>39356</v>
      </c>
      <c r="E20" s="36">
        <f t="shared" si="0"/>
        <v>293</v>
      </c>
      <c r="F20" s="14" t="s">
        <v>58</v>
      </c>
      <c r="G20" s="71"/>
      <c r="H20" s="14"/>
      <c r="I20" s="14"/>
      <c r="J20" s="14"/>
      <c r="K20" s="3"/>
      <c r="L20" s="4"/>
      <c r="M20" s="4"/>
    </row>
    <row r="21" spans="1:13" ht="11.25">
      <c r="A21" s="15" t="s">
        <v>6</v>
      </c>
      <c r="B21" s="14"/>
      <c r="C21" s="35">
        <v>39063</v>
      </c>
      <c r="D21" s="35">
        <v>39114</v>
      </c>
      <c r="E21" s="36">
        <f t="shared" si="0"/>
        <v>51</v>
      </c>
      <c r="F21" s="14" t="s">
        <v>13</v>
      </c>
      <c r="G21" s="71"/>
      <c r="H21" s="14"/>
      <c r="I21" s="14"/>
      <c r="J21" s="14"/>
      <c r="K21" s="3"/>
      <c r="L21" s="4"/>
      <c r="M21" s="4"/>
    </row>
    <row r="22" spans="1:13" ht="11.25">
      <c r="A22" s="15" t="s">
        <v>7</v>
      </c>
      <c r="B22" s="14"/>
      <c r="C22" s="35">
        <v>39114</v>
      </c>
      <c r="D22" s="35">
        <v>39356</v>
      </c>
      <c r="E22" s="36">
        <f t="shared" si="0"/>
        <v>242</v>
      </c>
      <c r="F22" s="14" t="s">
        <v>16</v>
      </c>
      <c r="G22" s="71"/>
      <c r="H22" s="14"/>
      <c r="I22" s="14"/>
      <c r="J22" s="14"/>
      <c r="K22" s="3"/>
      <c r="L22" s="4"/>
      <c r="M22" s="4"/>
    </row>
    <row r="23" spans="1:13" ht="11.25">
      <c r="A23" s="15" t="s">
        <v>70</v>
      </c>
      <c r="B23" s="14"/>
      <c r="C23" s="35">
        <v>39063</v>
      </c>
      <c r="D23" s="35">
        <v>39083</v>
      </c>
      <c r="E23" s="36">
        <f t="shared" si="0"/>
        <v>20</v>
      </c>
      <c r="F23" s="14" t="s">
        <v>72</v>
      </c>
      <c r="G23" s="71"/>
      <c r="H23" s="14"/>
      <c r="I23" s="14"/>
      <c r="J23" s="14"/>
      <c r="K23" s="3"/>
      <c r="L23" s="4"/>
      <c r="M23" s="4"/>
    </row>
    <row r="24" spans="1:13" ht="11.25">
      <c r="A24" s="15" t="s">
        <v>71</v>
      </c>
      <c r="B24" s="14"/>
      <c r="C24" s="35">
        <v>39083</v>
      </c>
      <c r="D24" s="35">
        <v>39356</v>
      </c>
      <c r="E24" s="36">
        <f t="shared" si="0"/>
        <v>273</v>
      </c>
      <c r="F24" s="14" t="s">
        <v>57</v>
      </c>
      <c r="G24" s="71"/>
      <c r="H24" s="14"/>
      <c r="I24" s="14"/>
      <c r="J24" s="14"/>
      <c r="K24" s="3"/>
      <c r="L24" s="4"/>
      <c r="M24" s="4"/>
    </row>
    <row r="25" spans="1:13" s="2" customFormat="1" ht="11.25">
      <c r="A25" s="15"/>
      <c r="B25" s="14"/>
      <c r="C25" s="16"/>
      <c r="D25" s="16"/>
      <c r="E25" s="17"/>
      <c r="F25" s="14"/>
      <c r="G25" s="14"/>
      <c r="H25" s="14"/>
      <c r="I25" s="14"/>
      <c r="J25" s="14"/>
      <c r="K25" s="3"/>
      <c r="L25" s="4"/>
      <c r="M25" s="4"/>
    </row>
    <row r="26" spans="1:13" ht="11.25">
      <c r="A26" s="15" t="s">
        <v>23</v>
      </c>
      <c r="B26" s="14"/>
      <c r="C26" s="16"/>
      <c r="D26" s="17">
        <v>18</v>
      </c>
      <c r="E26" s="14" t="s">
        <v>73</v>
      </c>
      <c r="F26" s="14" t="s">
        <v>24</v>
      </c>
      <c r="G26" s="63">
        <f>D26/E19</f>
        <v>0.061224489795918366</v>
      </c>
      <c r="H26" s="14" t="s">
        <v>74</v>
      </c>
      <c r="I26" s="14"/>
      <c r="J26" s="18" t="s">
        <v>36</v>
      </c>
      <c r="K26" s="3"/>
      <c r="L26" s="4"/>
      <c r="M26" s="4"/>
    </row>
    <row r="27" spans="1:13" s="2" customFormat="1" ht="12" thickBot="1">
      <c r="A27" s="19"/>
      <c r="B27" s="20"/>
      <c r="C27" s="21"/>
      <c r="D27" s="22"/>
      <c r="E27" s="20"/>
      <c r="F27" s="20"/>
      <c r="G27" s="23"/>
      <c r="H27" s="20"/>
      <c r="I27" s="20"/>
      <c r="J27" s="20"/>
      <c r="K27" s="3"/>
      <c r="L27" s="4"/>
      <c r="M27" s="4"/>
    </row>
    <row r="28" spans="3:7" s="2" customFormat="1" ht="12.75" thickBot="1" thickTop="1">
      <c r="C28" s="7"/>
      <c r="D28" s="8"/>
      <c r="G28" s="9"/>
    </row>
    <row r="29" spans="1:7" s="2" customFormat="1" ht="12" thickTop="1">
      <c r="A29" s="30" t="s">
        <v>62</v>
      </c>
      <c r="B29" s="11"/>
      <c r="C29" s="31"/>
      <c r="D29" s="32"/>
      <c r="E29" s="11"/>
      <c r="F29" s="11"/>
      <c r="G29" s="33"/>
    </row>
    <row r="30" spans="1:8" s="2" customFormat="1" ht="11.25">
      <c r="A30" s="56" t="s">
        <v>25</v>
      </c>
      <c r="B30" s="57" t="s">
        <v>26</v>
      </c>
      <c r="C30" s="53" t="s">
        <v>27</v>
      </c>
      <c r="D30" s="53" t="s">
        <v>61</v>
      </c>
      <c r="E30" s="58" t="s">
        <v>28</v>
      </c>
      <c r="F30" s="57" t="s">
        <v>9</v>
      </c>
      <c r="G30" s="54" t="s">
        <v>11</v>
      </c>
      <c r="H30" s="9"/>
    </row>
    <row r="31" spans="1:8" s="2" customFormat="1" ht="11.25">
      <c r="A31" s="56"/>
      <c r="B31" s="57"/>
      <c r="C31" s="53"/>
      <c r="D31" s="53" t="s">
        <v>8</v>
      </c>
      <c r="E31" s="58" t="s">
        <v>29</v>
      </c>
      <c r="F31" s="57"/>
      <c r="G31" s="55"/>
      <c r="H31" s="9"/>
    </row>
    <row r="32" spans="1:8" s="2" customFormat="1" ht="11.25">
      <c r="A32" s="37">
        <v>39062</v>
      </c>
      <c r="B32" s="16">
        <v>39114</v>
      </c>
      <c r="C32" s="17">
        <f>B32-A32</f>
        <v>52</v>
      </c>
      <c r="D32" s="17">
        <f>C32*G26</f>
        <v>3.183673469387755</v>
      </c>
      <c r="E32" s="133">
        <f>C13</f>
        <v>0.012296</v>
      </c>
      <c r="F32" s="38">
        <f>D32*E32</f>
        <v>0.03914644897959184</v>
      </c>
      <c r="G32" s="109"/>
      <c r="H32" s="9"/>
    </row>
    <row r="33" spans="1:8" s="2" customFormat="1" ht="13.5">
      <c r="A33" s="37">
        <v>39114</v>
      </c>
      <c r="B33" s="16">
        <v>39356</v>
      </c>
      <c r="C33" s="45">
        <f>B33-A33</f>
        <v>242</v>
      </c>
      <c r="D33" s="45">
        <f>C33*G26</f>
        <v>14.816326530612244</v>
      </c>
      <c r="E33" s="133">
        <f>C15</f>
        <v>0.01217</v>
      </c>
      <c r="F33" s="43">
        <f>D33*E33</f>
        <v>0.180314693877551</v>
      </c>
      <c r="G33" s="109"/>
      <c r="H33" s="9"/>
    </row>
    <row r="34" spans="1:7" s="2" customFormat="1" ht="11.25">
      <c r="A34" s="37"/>
      <c r="B34" s="16"/>
      <c r="C34" s="17">
        <f>SUM(C32:C33)</f>
        <v>294</v>
      </c>
      <c r="D34" s="48">
        <f>SUM(D32:D33)</f>
        <v>18</v>
      </c>
      <c r="E34" s="39"/>
      <c r="F34" s="44">
        <f>SUM(F32:F33)</f>
        <v>0.21946114285714285</v>
      </c>
      <c r="G34" s="64">
        <v>0.22</v>
      </c>
    </row>
    <row r="35" spans="1:7" s="2" customFormat="1" ht="11.25">
      <c r="A35" s="37"/>
      <c r="B35" s="16"/>
      <c r="C35" s="17"/>
      <c r="D35" s="39"/>
      <c r="E35" s="138">
        <f>F34/D34</f>
        <v>0.012192285714285715</v>
      </c>
      <c r="F35" s="29" t="s">
        <v>30</v>
      </c>
      <c r="G35" s="65">
        <v>0.0122</v>
      </c>
    </row>
    <row r="36" spans="1:7" s="2" customFormat="1" ht="12" thickBot="1">
      <c r="A36" s="40"/>
      <c r="B36" s="21"/>
      <c r="C36" s="22"/>
      <c r="D36" s="41"/>
      <c r="E36" s="41"/>
      <c r="F36" s="20"/>
      <c r="G36" s="42"/>
    </row>
    <row r="37" spans="1:7" s="2" customFormat="1" ht="12.75" thickBot="1" thickTop="1">
      <c r="A37" s="5"/>
      <c r="B37" s="5"/>
      <c r="C37" s="6"/>
      <c r="D37" s="50"/>
      <c r="E37" s="50"/>
      <c r="F37" s="4"/>
      <c r="G37" s="51"/>
    </row>
    <row r="38" spans="1:11" s="2" customFormat="1" ht="12" thickTop="1">
      <c r="A38" s="81" t="s">
        <v>77</v>
      </c>
      <c r="B38" s="31"/>
      <c r="C38" s="32"/>
      <c r="D38" s="82"/>
      <c r="E38" s="82"/>
      <c r="F38" s="11"/>
      <c r="G38" s="10"/>
      <c r="H38" s="11"/>
      <c r="I38" s="11"/>
      <c r="J38" s="11"/>
      <c r="K38" s="24"/>
    </row>
    <row r="39" spans="1:11" s="2" customFormat="1" ht="11.25">
      <c r="A39" s="83"/>
      <c r="B39" s="16"/>
      <c r="C39" s="17"/>
      <c r="D39" s="39"/>
      <c r="E39" s="39"/>
      <c r="F39" s="14"/>
      <c r="G39" s="13"/>
      <c r="H39" s="14"/>
      <c r="I39" s="14"/>
      <c r="J39" s="14"/>
      <c r="K39" s="25"/>
    </row>
    <row r="40" spans="1:11" s="2" customFormat="1" ht="11.25">
      <c r="A40" s="121" t="s">
        <v>64</v>
      </c>
      <c r="B40" s="110"/>
      <c r="C40" s="111"/>
      <c r="D40" s="112"/>
      <c r="E40" s="112"/>
      <c r="F40" s="113"/>
      <c r="G40" s="114"/>
      <c r="H40" s="14"/>
      <c r="I40" s="14"/>
      <c r="J40" s="14"/>
      <c r="K40" s="25"/>
    </row>
    <row r="41" spans="1:11" s="2" customFormat="1" ht="11.25">
      <c r="A41" s="83"/>
      <c r="B41" s="16"/>
      <c r="C41" s="17"/>
      <c r="D41" s="39"/>
      <c r="E41" s="39"/>
      <c r="F41" s="14"/>
      <c r="G41" s="115"/>
      <c r="H41" s="14"/>
      <c r="I41" s="14"/>
      <c r="J41" s="14"/>
      <c r="K41" s="25"/>
    </row>
    <row r="42" spans="1:11" s="2" customFormat="1" ht="11.25">
      <c r="A42" s="83"/>
      <c r="B42" s="16"/>
      <c r="C42" s="36" t="s">
        <v>39</v>
      </c>
      <c r="D42" s="36" t="s">
        <v>39</v>
      </c>
      <c r="E42" s="72" t="s">
        <v>40</v>
      </c>
      <c r="F42" s="34" t="s">
        <v>41</v>
      </c>
      <c r="G42" s="115"/>
      <c r="H42" s="14"/>
      <c r="I42" s="14"/>
      <c r="J42" s="14"/>
      <c r="K42" s="25"/>
    </row>
    <row r="43" spans="1:11" s="2" customFormat="1" ht="11.25">
      <c r="A43" s="83"/>
      <c r="B43" s="16"/>
      <c r="C43" s="36" t="s">
        <v>3</v>
      </c>
      <c r="D43" s="72" t="s">
        <v>4</v>
      </c>
      <c r="E43" s="72" t="s">
        <v>4</v>
      </c>
      <c r="F43" s="34" t="s">
        <v>4</v>
      </c>
      <c r="G43" s="115"/>
      <c r="H43" s="14"/>
      <c r="I43" s="14"/>
      <c r="J43" s="14"/>
      <c r="K43" s="25"/>
    </row>
    <row r="44" spans="1:11" s="2" customFormat="1" ht="11.25">
      <c r="A44" s="84" t="s">
        <v>75</v>
      </c>
      <c r="B44" s="16"/>
      <c r="C44" s="47">
        <v>3.27</v>
      </c>
      <c r="D44" s="47">
        <v>2.75</v>
      </c>
      <c r="E44" s="73">
        <f>D44*12</f>
        <v>33</v>
      </c>
      <c r="F44" s="39">
        <f>E44/365</f>
        <v>0.09041095890410959</v>
      </c>
      <c r="G44" s="115"/>
      <c r="H44" s="14"/>
      <c r="I44" s="14"/>
      <c r="J44" s="14"/>
      <c r="K44" s="25"/>
    </row>
    <row r="45" spans="1:11" s="2" customFormat="1" ht="11.25">
      <c r="A45" s="84" t="s">
        <v>76</v>
      </c>
      <c r="B45" s="16"/>
      <c r="C45" s="47">
        <v>3.81</v>
      </c>
      <c r="D45" s="47">
        <v>3.2</v>
      </c>
      <c r="E45" s="73">
        <f>D45*12</f>
        <v>38.400000000000006</v>
      </c>
      <c r="F45" s="39">
        <f>E45/365</f>
        <v>0.10520547945205481</v>
      </c>
      <c r="G45" s="115"/>
      <c r="H45" s="14"/>
      <c r="I45" s="14"/>
      <c r="J45" s="14"/>
      <c r="K45" s="25"/>
    </row>
    <row r="46" spans="1:11" s="2" customFormat="1" ht="11.25">
      <c r="A46" s="84"/>
      <c r="B46" s="16"/>
      <c r="C46" s="47"/>
      <c r="D46" s="47"/>
      <c r="E46" s="73"/>
      <c r="F46" s="39"/>
      <c r="G46" s="115"/>
      <c r="H46" s="14"/>
      <c r="I46" s="14"/>
      <c r="J46" s="14"/>
      <c r="K46" s="25"/>
    </row>
    <row r="47" spans="1:11" s="2" customFormat="1" ht="11.25">
      <c r="A47" s="84" t="s">
        <v>44</v>
      </c>
      <c r="B47" s="16"/>
      <c r="C47" s="47">
        <v>2.74</v>
      </c>
      <c r="D47" s="47">
        <v>2.3</v>
      </c>
      <c r="E47" s="73">
        <f>D47*12</f>
        <v>27.599999999999998</v>
      </c>
      <c r="F47" s="39">
        <f>E47/365</f>
        <v>0.07561643835616438</v>
      </c>
      <c r="G47" s="115"/>
      <c r="H47" s="14"/>
      <c r="I47" s="14"/>
      <c r="J47" s="14"/>
      <c r="K47" s="25"/>
    </row>
    <row r="48" spans="1:11" s="2" customFormat="1" ht="11.25">
      <c r="A48" s="84" t="s">
        <v>45</v>
      </c>
      <c r="B48" s="16"/>
      <c r="C48" s="47">
        <v>1.79</v>
      </c>
      <c r="D48" s="47">
        <v>1.5</v>
      </c>
      <c r="E48" s="73">
        <f>D48*12</f>
        <v>18</v>
      </c>
      <c r="F48" s="39">
        <f>E48/365</f>
        <v>0.049315068493150684</v>
      </c>
      <c r="G48" s="115"/>
      <c r="H48" s="14"/>
      <c r="I48" s="14"/>
      <c r="J48" s="14"/>
      <c r="K48" s="25"/>
    </row>
    <row r="49" spans="1:11" s="2" customFormat="1" ht="11.25">
      <c r="A49" s="84"/>
      <c r="B49" s="16"/>
      <c r="C49" s="47"/>
      <c r="D49" s="47"/>
      <c r="E49" s="73"/>
      <c r="F49" s="39"/>
      <c r="G49" s="115"/>
      <c r="H49" s="14"/>
      <c r="I49" s="14"/>
      <c r="J49" s="14"/>
      <c r="K49" s="25"/>
    </row>
    <row r="50" spans="1:11" s="2" customFormat="1" ht="11.25">
      <c r="A50" s="84" t="s">
        <v>38</v>
      </c>
      <c r="B50" s="16"/>
      <c r="C50" s="47">
        <v>2.11</v>
      </c>
      <c r="D50" s="47">
        <v>1.77</v>
      </c>
      <c r="E50" s="73">
        <f>D50*12</f>
        <v>21.240000000000002</v>
      </c>
      <c r="F50" s="39">
        <f>E50/365</f>
        <v>0.05819178082191782</v>
      </c>
      <c r="G50" s="115"/>
      <c r="H50" s="14"/>
      <c r="I50" s="14"/>
      <c r="J50" s="14"/>
      <c r="K50" s="25"/>
    </row>
    <row r="51" spans="1:11" s="2" customFormat="1" ht="11.25">
      <c r="A51" s="84" t="s">
        <v>43</v>
      </c>
      <c r="B51" s="16"/>
      <c r="C51" s="47">
        <v>2.15</v>
      </c>
      <c r="D51" s="47">
        <v>1.81</v>
      </c>
      <c r="E51" s="73">
        <f>D51*12</f>
        <v>21.72</v>
      </c>
      <c r="F51" s="39">
        <f>E51/365</f>
        <v>0.05950684931506849</v>
      </c>
      <c r="G51" s="115"/>
      <c r="H51" s="14"/>
      <c r="I51" s="14"/>
      <c r="J51" s="14"/>
      <c r="K51" s="25"/>
    </row>
    <row r="52" spans="1:11" s="2" customFormat="1" ht="11.25">
      <c r="A52" s="84"/>
      <c r="B52" s="16"/>
      <c r="C52" s="47"/>
      <c r="D52" s="47"/>
      <c r="E52" s="73"/>
      <c r="F52" s="39"/>
      <c r="G52" s="115"/>
      <c r="H52" s="14"/>
      <c r="I52" s="14"/>
      <c r="J52" s="14"/>
      <c r="K52" s="25"/>
    </row>
    <row r="53" spans="1:11" s="2" customFormat="1" ht="11.25">
      <c r="A53" s="84" t="s">
        <v>48</v>
      </c>
      <c r="B53" s="16"/>
      <c r="C53" s="47">
        <v>1.8</v>
      </c>
      <c r="D53" s="47">
        <v>1.51</v>
      </c>
      <c r="E53" s="73">
        <f>D53*12</f>
        <v>18.12</v>
      </c>
      <c r="F53" s="39">
        <f>E53/365</f>
        <v>0.049643835616438356</v>
      </c>
      <c r="G53" s="115"/>
      <c r="H53" s="14"/>
      <c r="I53" s="14"/>
      <c r="J53" s="14"/>
      <c r="K53" s="25"/>
    </row>
    <row r="54" spans="1:11" s="2" customFormat="1" ht="11.25">
      <c r="A54" s="84" t="s">
        <v>49</v>
      </c>
      <c r="B54" s="16"/>
      <c r="C54" s="47">
        <v>1.82</v>
      </c>
      <c r="D54" s="47">
        <v>1.53</v>
      </c>
      <c r="E54" s="73">
        <f>D54*12</f>
        <v>18.36</v>
      </c>
      <c r="F54" s="39">
        <f>E54/365</f>
        <v>0.050301369863013694</v>
      </c>
      <c r="G54" s="115"/>
      <c r="H54" s="14"/>
      <c r="I54" s="14"/>
      <c r="J54" s="14"/>
      <c r="K54" s="25"/>
    </row>
    <row r="55" spans="1:11" s="2" customFormat="1" ht="11.25">
      <c r="A55" s="84"/>
      <c r="B55" s="16"/>
      <c r="C55" s="47"/>
      <c r="D55" s="47"/>
      <c r="E55" s="73"/>
      <c r="F55" s="39"/>
      <c r="G55" s="115"/>
      <c r="H55" s="14"/>
      <c r="I55" s="14"/>
      <c r="J55" s="14"/>
      <c r="K55" s="25"/>
    </row>
    <row r="56" spans="1:11" s="2" customFormat="1" ht="11.25">
      <c r="A56" s="132" t="s">
        <v>65</v>
      </c>
      <c r="B56" s="116"/>
      <c r="C56" s="117"/>
      <c r="D56" s="117"/>
      <c r="E56" s="118"/>
      <c r="F56" s="119"/>
      <c r="G56" s="120"/>
      <c r="H56" s="14"/>
      <c r="I56" s="14"/>
      <c r="J56" s="14"/>
      <c r="K56" s="25"/>
    </row>
    <row r="57" spans="1:11" s="2" customFormat="1" ht="11.25">
      <c r="A57" s="37"/>
      <c r="B57" s="16"/>
      <c r="C57" s="17"/>
      <c r="D57" s="39"/>
      <c r="E57" s="39"/>
      <c r="F57" s="14"/>
      <c r="G57" s="13"/>
      <c r="H57" s="14"/>
      <c r="I57" s="14"/>
      <c r="J57" s="14"/>
      <c r="K57" s="25"/>
    </row>
    <row r="58" spans="1:11" s="2" customFormat="1" ht="11.25">
      <c r="A58" s="83" t="s">
        <v>46</v>
      </c>
      <c r="B58" s="16"/>
      <c r="C58" s="17"/>
      <c r="D58" s="39"/>
      <c r="E58" s="39"/>
      <c r="F58" s="14"/>
      <c r="G58" s="13"/>
      <c r="H58" s="14"/>
      <c r="I58" s="14"/>
      <c r="J58" s="14"/>
      <c r="K58" s="25"/>
    </row>
    <row r="59" spans="1:11" s="2" customFormat="1" ht="11.25">
      <c r="A59" s="85" t="s">
        <v>47</v>
      </c>
      <c r="B59" s="59"/>
      <c r="C59" s="60" t="s">
        <v>25</v>
      </c>
      <c r="D59" s="75" t="s">
        <v>26</v>
      </c>
      <c r="E59" s="75" t="s">
        <v>27</v>
      </c>
      <c r="F59" s="76" t="s">
        <v>12</v>
      </c>
      <c r="G59" s="77" t="s">
        <v>52</v>
      </c>
      <c r="H59" s="76" t="s">
        <v>9</v>
      </c>
      <c r="I59" s="86" t="s">
        <v>11</v>
      </c>
      <c r="J59" s="76" t="s">
        <v>10</v>
      </c>
      <c r="K59" s="54" t="s">
        <v>11</v>
      </c>
    </row>
    <row r="60" spans="1:11" s="2" customFormat="1" ht="11.25">
      <c r="A60" s="134" t="s">
        <v>78</v>
      </c>
      <c r="B60" s="59"/>
      <c r="C60" s="35">
        <f>C21</f>
        <v>39063</v>
      </c>
      <c r="D60" s="35">
        <f>D21</f>
        <v>39114</v>
      </c>
      <c r="E60" s="135">
        <f>D60-C60</f>
        <v>51</v>
      </c>
      <c r="F60" s="92">
        <f>F44</f>
        <v>0.09041095890410959</v>
      </c>
      <c r="G60" s="137">
        <f>E60*F60</f>
        <v>4.610958904109589</v>
      </c>
      <c r="H60" s="76"/>
      <c r="I60" s="86"/>
      <c r="J60" s="76"/>
      <c r="K60" s="54"/>
    </row>
    <row r="61" spans="1:11" s="2" customFormat="1" ht="11.25">
      <c r="A61" s="85"/>
      <c r="B61" s="59"/>
      <c r="C61" s="35">
        <f>C22</f>
        <v>39114</v>
      </c>
      <c r="D61" s="35">
        <f>D22</f>
        <v>39356</v>
      </c>
      <c r="E61" s="135">
        <f>D61-C61</f>
        <v>242</v>
      </c>
      <c r="F61" s="92">
        <f>F45</f>
        <v>0.10520547945205481</v>
      </c>
      <c r="G61" s="137">
        <f>E61*F61</f>
        <v>25.459726027397267</v>
      </c>
      <c r="H61" s="76"/>
      <c r="I61" s="86"/>
      <c r="J61" s="76"/>
      <c r="K61" s="54"/>
    </row>
    <row r="62" spans="1:11" s="2" customFormat="1" ht="11.25">
      <c r="A62" s="85"/>
      <c r="B62" s="59"/>
      <c r="C62" s="60"/>
      <c r="D62" s="75"/>
      <c r="E62" s="136">
        <f>SUM(E60:E61)</f>
        <v>293</v>
      </c>
      <c r="F62" s="76"/>
      <c r="G62" s="77"/>
      <c r="H62" s="39">
        <f>SUM(G60:G61)</f>
        <v>30.070684931506854</v>
      </c>
      <c r="I62" s="80">
        <v>30.07</v>
      </c>
      <c r="J62" s="39">
        <f>H62/E62</f>
        <v>0.10263032399831691</v>
      </c>
      <c r="K62" s="88">
        <v>0.1026</v>
      </c>
    </row>
    <row r="63" spans="1:11" s="2" customFormat="1" ht="11.25">
      <c r="A63" s="37" t="s">
        <v>1</v>
      </c>
      <c r="B63" s="16"/>
      <c r="C63" s="35">
        <f>C21</f>
        <v>39063</v>
      </c>
      <c r="D63" s="35">
        <f>D21</f>
        <v>39114</v>
      </c>
      <c r="E63" s="36">
        <f>D63-C63</f>
        <v>51</v>
      </c>
      <c r="F63" s="72">
        <f>F47</f>
        <v>0.07561643835616438</v>
      </c>
      <c r="G63" s="78">
        <f>E63*F63</f>
        <v>3.8564383561643836</v>
      </c>
      <c r="H63" s="14"/>
      <c r="I63" s="86"/>
      <c r="J63" s="14"/>
      <c r="K63" s="87"/>
    </row>
    <row r="64" spans="1:11" s="2" customFormat="1" ht="11.25">
      <c r="A64" s="37"/>
      <c r="B64" s="16"/>
      <c r="C64" s="35">
        <f>C22</f>
        <v>39114</v>
      </c>
      <c r="D64" s="35">
        <f>D22</f>
        <v>39356</v>
      </c>
      <c r="E64" s="79">
        <f>D64-C64</f>
        <v>242</v>
      </c>
      <c r="F64" s="72">
        <f>F48</f>
        <v>0.049315068493150684</v>
      </c>
      <c r="G64" s="78">
        <f>E64*F64</f>
        <v>11.934246575342465</v>
      </c>
      <c r="H64" s="14"/>
      <c r="I64" s="86"/>
      <c r="J64" s="14"/>
      <c r="K64" s="87"/>
    </row>
    <row r="65" spans="1:11" s="2" customFormat="1" ht="11.25">
      <c r="A65" s="37"/>
      <c r="B65" s="16"/>
      <c r="C65" s="36"/>
      <c r="D65" s="72"/>
      <c r="E65" s="36">
        <f>SUM(E63:E64)</f>
        <v>293</v>
      </c>
      <c r="F65" s="34"/>
      <c r="G65" s="34"/>
      <c r="H65" s="39">
        <f>SUM(G63:G64)</f>
        <v>15.79068493150685</v>
      </c>
      <c r="I65" s="80">
        <v>15.79</v>
      </c>
      <c r="J65" s="39">
        <f>H65/E65</f>
        <v>0.053893122633129176</v>
      </c>
      <c r="K65" s="88">
        <v>0.0539</v>
      </c>
    </row>
    <row r="66" spans="1:11" s="2" customFormat="1" ht="11.25">
      <c r="A66" s="37" t="s">
        <v>0</v>
      </c>
      <c r="B66" s="16"/>
      <c r="C66" s="35">
        <f>C23</f>
        <v>39063</v>
      </c>
      <c r="D66" s="35">
        <f>D23</f>
        <v>39083</v>
      </c>
      <c r="E66" s="36">
        <f>D66-C66</f>
        <v>20</v>
      </c>
      <c r="F66" s="72">
        <f>F50</f>
        <v>0.05819178082191782</v>
      </c>
      <c r="G66" s="78">
        <f>E66*F66</f>
        <v>1.1638356164383563</v>
      </c>
      <c r="H66" s="39"/>
      <c r="I66" s="80"/>
      <c r="J66" s="39"/>
      <c r="K66" s="89"/>
    </row>
    <row r="67" spans="1:11" s="2" customFormat="1" ht="11.25">
      <c r="A67" s="37"/>
      <c r="B67" s="16"/>
      <c r="C67" s="35">
        <f>C24</f>
        <v>39083</v>
      </c>
      <c r="D67" s="35">
        <f>D24</f>
        <v>39356</v>
      </c>
      <c r="E67" s="79">
        <f>D67-C67</f>
        <v>273</v>
      </c>
      <c r="F67" s="72">
        <f>F51</f>
        <v>0.05950684931506849</v>
      </c>
      <c r="G67" s="78">
        <f>E67*F67</f>
        <v>16.2453698630137</v>
      </c>
      <c r="H67" s="39"/>
      <c r="I67" s="80"/>
      <c r="J67" s="39"/>
      <c r="K67" s="89"/>
    </row>
    <row r="68" spans="1:11" s="2" customFormat="1" ht="11.25">
      <c r="A68" s="37"/>
      <c r="B68" s="16"/>
      <c r="C68" s="36"/>
      <c r="D68" s="72"/>
      <c r="E68" s="36">
        <f>SUM(E66:E67)</f>
        <v>293</v>
      </c>
      <c r="F68" s="34"/>
      <c r="G68" s="78"/>
      <c r="H68" s="39">
        <f>SUM(G66:G67)</f>
        <v>17.409205479452055</v>
      </c>
      <c r="I68" s="80">
        <v>17.4</v>
      </c>
      <c r="J68" s="39">
        <f>H68/E68</f>
        <v>0.05941708354761793</v>
      </c>
      <c r="K68" s="88">
        <v>0.0594</v>
      </c>
    </row>
    <row r="69" spans="1:23" ht="11.25">
      <c r="A69" s="15" t="s">
        <v>2</v>
      </c>
      <c r="B69" s="14"/>
      <c r="C69" s="35">
        <f>C23</f>
        <v>39063</v>
      </c>
      <c r="D69" s="35">
        <f>D23</f>
        <v>39083</v>
      </c>
      <c r="E69" s="36">
        <f>D69-C69</f>
        <v>20</v>
      </c>
      <c r="F69" s="72">
        <f>F53</f>
        <v>0.049643835616438356</v>
      </c>
      <c r="G69" s="78">
        <f>E69*F69</f>
        <v>0.9928767123287672</v>
      </c>
      <c r="H69" s="39"/>
      <c r="I69" s="80"/>
      <c r="J69" s="39"/>
      <c r="K69" s="9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1.25">
      <c r="A70" s="37"/>
      <c r="B70" s="14"/>
      <c r="C70" s="91">
        <f>C24</f>
        <v>39083</v>
      </c>
      <c r="D70" s="91">
        <f>D24</f>
        <v>39356</v>
      </c>
      <c r="E70" s="79">
        <f>D70-C70</f>
        <v>273</v>
      </c>
      <c r="F70" s="92">
        <f>F54</f>
        <v>0.050301369863013694</v>
      </c>
      <c r="G70" s="78">
        <f>E70*F70</f>
        <v>13.732273972602739</v>
      </c>
      <c r="H70" s="93"/>
      <c r="I70" s="80"/>
      <c r="J70" s="93"/>
      <c r="K70" s="94"/>
      <c r="L70" s="66"/>
      <c r="M70" s="66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1.25">
      <c r="A71" s="15"/>
      <c r="B71" s="14"/>
      <c r="C71" s="34"/>
      <c r="D71" s="34"/>
      <c r="E71" s="36">
        <f>SUM(E69:E70)</f>
        <v>293</v>
      </c>
      <c r="F71" s="34"/>
      <c r="G71" s="34"/>
      <c r="H71" s="39">
        <f>SUM(G69:G70)</f>
        <v>14.725150684931506</v>
      </c>
      <c r="I71" s="80">
        <v>14.72</v>
      </c>
      <c r="J71" s="39">
        <f>H71/E71</f>
        <v>0.05025648697928842</v>
      </c>
      <c r="K71" s="88">
        <v>0.0502</v>
      </c>
      <c r="L71" s="27"/>
      <c r="M71" s="27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2" ht="11.25">
      <c r="A72" s="15"/>
      <c r="B72" s="14"/>
      <c r="C72" s="13"/>
      <c r="D72" s="13"/>
      <c r="E72" s="36"/>
      <c r="F72" s="34"/>
      <c r="G72" s="34"/>
      <c r="H72" s="39"/>
      <c r="I72" s="80"/>
      <c r="J72" s="39"/>
      <c r="K72" s="8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5">
      <c r="A73" s="15"/>
      <c r="B73" s="14"/>
      <c r="C73" s="13"/>
      <c r="D73" s="13"/>
      <c r="E73" s="36"/>
      <c r="F73" s="13"/>
      <c r="G73" s="13"/>
      <c r="H73" s="95"/>
      <c r="I73" s="73"/>
      <c r="J73" s="39"/>
      <c r="K73" s="9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.5">
      <c r="A74" s="15"/>
      <c r="B74" s="14"/>
      <c r="C74" s="96"/>
      <c r="D74" s="78"/>
      <c r="E74" s="71"/>
      <c r="F74" s="71"/>
      <c r="G74" s="97" t="s">
        <v>56</v>
      </c>
      <c r="H74" s="106">
        <f>F34</f>
        <v>0.21946114285714285</v>
      </c>
      <c r="I74" s="107">
        <f>G34</f>
        <v>0.22</v>
      </c>
      <c r="J74" s="106">
        <f>E35</f>
        <v>0.012192285714285715</v>
      </c>
      <c r="K74" s="108">
        <f>G35</f>
        <v>0.0122</v>
      </c>
      <c r="L74" s="28"/>
      <c r="M74" s="27"/>
      <c r="N74" s="27"/>
      <c r="O74" s="27"/>
      <c r="P74" s="27"/>
      <c r="Q74" s="27"/>
      <c r="R74" s="2"/>
      <c r="S74" s="2"/>
      <c r="T74" s="2"/>
      <c r="U74" s="2"/>
      <c r="V74" s="2"/>
    </row>
    <row r="75" spans="1:22" ht="11.25">
      <c r="A75" s="15"/>
      <c r="B75" s="14"/>
      <c r="C75" s="78"/>
      <c r="D75" s="78"/>
      <c r="E75" s="36"/>
      <c r="F75" s="36"/>
      <c r="G75" s="36"/>
      <c r="H75" s="100"/>
      <c r="I75" s="72"/>
      <c r="J75" s="72"/>
      <c r="K75" s="101"/>
      <c r="L75" s="61"/>
      <c r="M75" s="61"/>
      <c r="N75" s="61"/>
      <c r="O75" s="61"/>
      <c r="P75" s="61"/>
      <c r="Q75" s="61"/>
      <c r="R75" s="2"/>
      <c r="S75" s="2"/>
      <c r="T75" s="2"/>
      <c r="U75" s="2"/>
      <c r="V75" s="2"/>
    </row>
    <row r="76" spans="1:22" ht="11.25">
      <c r="A76" s="15"/>
      <c r="B76" s="14"/>
      <c r="C76" s="47"/>
      <c r="D76" s="47"/>
      <c r="E76" s="78"/>
      <c r="F76" s="78"/>
      <c r="G76" s="78"/>
      <c r="H76" s="78"/>
      <c r="I76" s="78"/>
      <c r="J76" s="78"/>
      <c r="K76" s="10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1.25">
      <c r="A77" s="15"/>
      <c r="B77" s="14"/>
      <c r="C77" s="47"/>
      <c r="D77" s="47"/>
      <c r="E77" s="47"/>
      <c r="G77" s="122" t="s">
        <v>79</v>
      </c>
      <c r="H77" s="103">
        <f>SUM(H62:H74)</f>
        <v>78.21518717025441</v>
      </c>
      <c r="I77" s="98">
        <f>SUM(I62:I74)</f>
        <v>78.2</v>
      </c>
      <c r="J77" s="103">
        <f>SUM(J62:J74)</f>
        <v>0.27838930287263813</v>
      </c>
      <c r="K77" s="99">
        <f>SUM(K62:K74)</f>
        <v>0.2783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" thickBot="1">
      <c r="A78" s="19"/>
      <c r="B78" s="20"/>
      <c r="C78" s="104"/>
      <c r="D78" s="104"/>
      <c r="E78" s="104"/>
      <c r="F78" s="104"/>
      <c r="G78" s="104"/>
      <c r="H78" s="20"/>
      <c r="I78" s="20"/>
      <c r="J78" s="20"/>
      <c r="K78" s="10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" thickTop="1">
      <c r="A79" s="2"/>
      <c r="B79" s="2"/>
      <c r="C79" s="2"/>
      <c r="D79" s="2"/>
      <c r="E79" s="62"/>
      <c r="F79" s="62"/>
      <c r="G79" s="6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5:11" ht="11.25">
      <c r="E81" s="2"/>
      <c r="F81" s="2"/>
      <c r="G81" s="2"/>
      <c r="H81" s="2"/>
      <c r="I81" s="2"/>
      <c r="J81" s="2"/>
      <c r="K81" s="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B.J.van Heuven</dc:creator>
  <cp:keywords/>
  <dc:description/>
  <cp:lastModifiedBy>B.J.van Heuven</cp:lastModifiedBy>
  <dcterms:created xsi:type="dcterms:W3CDTF">2007-11-25T22:05:37Z</dcterms:created>
  <dcterms:modified xsi:type="dcterms:W3CDTF">2007-11-26T23:06:45Z</dcterms:modified>
  <cp:category/>
  <cp:version/>
  <cp:contentType/>
  <cp:contentStatus/>
</cp:coreProperties>
</file>